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printerSettings/printerSettings2.bin" ContentType="application/vnd.openxmlformats-officedocument.spreadsheetml.printerSettings"/>
  <Override PartName="/xl/drawings/drawing4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trlProps/ctrlProp5.xml" ContentType="application/vnd.ms-excel.controlproperties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trlProps/ctrlProp6.xml" ContentType="application/vnd.ms-excel.controlproperties+xml"/>
  <Override PartName="/xl/comments6.xml" ContentType="application/vnd.openxmlformats-officedocument.spreadsheetml.comments+xml"/>
  <Override PartName="/xl/printerSettings/printerSettings3.bin" ContentType="application/vnd.openxmlformats-officedocument.spreadsheetml.printerSettings"/>
  <Override PartName="/xl/drawings/drawing8.xml" ContentType="application/vnd.openxmlformats-officedocument.drawing+xml"/>
  <Override PartName="/xl/ctrlProps/ctrlProp7.xml" ContentType="application/vnd.ms-excel.controlproperties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trlProps/ctrlProp8.xml" ContentType="application/vnd.ms-excel.controlproperties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trlProps/ctrlProp9.xml" ContentType="application/vnd.ms-excel.controlproperties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trlProps/ctrlProp10.xml" ContentType="application/vnd.ms-excel.controlproperties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trlProps/ctrlProp11.xml" ContentType="application/vnd.ms-excel.controlproperties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trlProps/ctrlProp12.xml" ContentType="application/vnd.ms-excel.controlproperties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trlProps/ctrlProp13.xml" ContentType="application/vnd.ms-excel.controlproperties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trlProps/ctrlProp14.xml" ContentType="application/vnd.ms-excel.controlproperties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trlProps/ctrlProp15.xml" ContentType="application/vnd.ms-excel.controlproperties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trlProps/ctrlProp16.xml" ContentType="application/vnd.ms-excel.controlproperties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trlProps/ctrlProp17.xml" ContentType="application/vnd.ms-excel.controlproperties+xml"/>
  <Override PartName="/xl/comments17.xml" ContentType="application/vnd.openxmlformats-officedocument.spreadsheetml.comments+xml"/>
  <Override PartName="/xl/drawings/drawing19.xml" ContentType="application/vnd.openxmlformats-officedocument.drawing+xml"/>
  <Override PartName="/xl/ctrlProps/ctrlProp18.xml" ContentType="application/vnd.ms-excel.controlproperties+xml"/>
  <Override PartName="/xl/comments18.xml" ContentType="application/vnd.openxmlformats-officedocument.spreadsheetml.comments+xml"/>
  <Override PartName="/xl/drawings/drawing20.xml" ContentType="application/vnd.openxmlformats-officedocument.drawing+xml"/>
  <Override PartName="/xl/ctrlProps/ctrlProp19.xml" ContentType="application/vnd.ms-excel.controlproperties+xml"/>
  <Override PartName="/xl/comments19.xml" ContentType="application/vnd.openxmlformats-officedocument.spreadsheetml.comments+xml"/>
  <Override PartName="/xl/drawings/drawing21.xml" ContentType="application/vnd.openxmlformats-officedocument.drawing+xml"/>
  <Override PartName="/xl/ctrlProps/ctrlProp20.xml" ContentType="application/vnd.ms-excel.controlproperties+xml"/>
  <Override PartName="/xl/comments20.xml" ContentType="application/vnd.openxmlformats-officedocument.spreadsheetml.comments+xml"/>
  <Override PartName="/xl/drawings/drawing22.xml" ContentType="application/vnd.openxmlformats-officedocument.drawing+xml"/>
  <Override PartName="/xl/ctrlProps/ctrlProp21.xml" ContentType="application/vnd.ms-excel.controlproperties+xml"/>
  <Override PartName="/xl/comments21.xml" ContentType="application/vnd.openxmlformats-officedocument.spreadsheetml.comments+xml"/>
  <Override PartName="/xl/drawings/drawing23.xml" ContentType="application/vnd.openxmlformats-officedocument.drawing+xml"/>
  <Override PartName="/xl/ctrlProps/ctrlProp22.xml" ContentType="application/vnd.ms-excel.controlproperties+xml"/>
  <Override PartName="/xl/comments22.xml" ContentType="application/vnd.openxmlformats-officedocument.spreadsheetml.comments+xml"/>
  <Override PartName="/xl/drawings/drawing24.xml" ContentType="application/vnd.openxmlformats-officedocument.drawing+xml"/>
  <Override PartName="/xl/ctrlProps/ctrlProp23.xml" ContentType="application/vnd.ms-excel.controlproperties+xml"/>
  <Override PartName="/xl/comments23.xml" ContentType="application/vnd.openxmlformats-officedocument.spreadsheetml.comments+xml"/>
  <Override PartName="/xl/printerSettings/printerSettings4.bin" ContentType="application/vnd.openxmlformats-officedocument.spreadsheetml.printerSettings"/>
  <Override PartName="/xl/drawings/drawing25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omments24.xml" ContentType="application/vnd.openxmlformats-officedocument.spreadsheetml.comments+xml"/>
  <Override PartName="/xl/printerSettings/printerSettings5.bin" ContentType="application/vnd.openxmlformats-officedocument.spreadsheetml.printerSettings"/>
  <Override PartName="/xl/drawings/drawing26.xml" ContentType="application/vnd.openxmlformats-officedocument.drawing+xml"/>
  <Override PartName="/xl/ctrlProps/ctrlProp26.xml" ContentType="application/vnd.ms-excel.controlproperties+xml"/>
  <Override PartName="/xl/comments25.xml" ContentType="application/vnd.openxmlformats-officedocument.spreadsheetml.comments+xml"/>
  <Override PartName="/xl/printerSettings/printerSettings6.bin" ContentType="application/vnd.openxmlformats-officedocument.spreadsheetml.printerSettings"/>
  <Override PartName="/xl/drawings/drawing27.xml" ContentType="application/vnd.openxmlformats-officedocument.drawing+xml"/>
  <Override PartName="/xl/ctrlProps/ctrlProp27.xml" ContentType="application/vnd.ms-excel.controlpropertie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updateLinks="never" defaultThemeVersion="124226"/>
  <bookViews>
    <workbookView xWindow="-110" yWindow="-110" windowWidth="19420" windowHeight="11020" tabRatio="941" firstSheet="2" activeTab="26"/>
  </bookViews>
  <sheets>
    <sheet name="WS_Tables" sheetId="136" r:id="rId1"/>
    <sheet name="1%" sheetId="137" r:id="rId2"/>
    <sheet name="5%" sheetId="118" r:id="rId3"/>
    <sheet name="9%" sheetId="139" r:id="rId4"/>
    <sheet name="10%" sheetId="117" r:id="rId5"/>
    <sheet name="11%" sheetId="140" r:id="rId6"/>
    <sheet name="15%" sheetId="128" r:id="rId7"/>
    <sheet name="20%" sheetId="113" r:id="rId8"/>
    <sheet name="25%" sheetId="129" r:id="rId9"/>
    <sheet name="30%" sheetId="119" r:id="rId10"/>
    <sheet name="35%" sheetId="130" r:id="rId11"/>
    <sheet name="40%" sheetId="121" r:id="rId12"/>
    <sheet name="45%" sheetId="131" r:id="rId13"/>
    <sheet name="50%" sheetId="122" r:id="rId14"/>
    <sheet name="55%" sheetId="132" r:id="rId15"/>
    <sheet name="60%" sheetId="123" r:id="rId16"/>
    <sheet name="65%" sheetId="133" r:id="rId17"/>
    <sheet name="70%" sheetId="124" r:id="rId18"/>
    <sheet name="75%" sheetId="134" r:id="rId19"/>
    <sheet name="80%" sheetId="125" r:id="rId20"/>
    <sheet name="85%" sheetId="135" r:id="rId21"/>
    <sheet name="90%" sheetId="126" r:id="rId22"/>
    <sheet name="96%" sheetId="127" r:id="rId23"/>
    <sheet name="99%" sheetId="138" r:id="rId24"/>
    <sheet name="Slivovice" sheetId="108" r:id="rId25"/>
    <sheet name="Ракия" sheetId="39" r:id="rId26"/>
    <sheet name="КГиПП" sheetId="111" r:id="rId2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11" l="1"/>
  <c r="K36" i="39"/>
  <c r="K36" i="108"/>
  <c r="K36" i="138"/>
  <c r="K36" i="127"/>
  <c r="K36" i="126"/>
  <c r="K36" i="135"/>
  <c r="K36" i="125"/>
  <c r="K36" i="134"/>
  <c r="K36" i="124"/>
  <c r="K36" i="133"/>
  <c r="K36" i="123"/>
  <c r="K36" i="132"/>
  <c r="K36" i="122"/>
  <c r="K36" i="131"/>
  <c r="K36" i="121"/>
  <c r="K36" i="130"/>
  <c r="K36" i="119"/>
  <c r="K36" i="129"/>
  <c r="K36" i="113"/>
  <c r="K36" i="128"/>
  <c r="K38" i="140"/>
  <c r="K36" i="140"/>
  <c r="K36" i="117"/>
  <c r="K38" i="117"/>
  <c r="K38" i="139"/>
  <c r="K36" i="139"/>
  <c r="K36" i="118"/>
  <c r="K36" i="137"/>
  <c r="K44" i="140" l="1"/>
  <c r="H33" i="140"/>
  <c r="L32" i="140"/>
  <c r="L31" i="140"/>
  <c r="L30" i="140"/>
  <c r="L29" i="140"/>
  <c r="L28" i="140"/>
  <c r="L27" i="140"/>
  <c r="L26" i="140"/>
  <c r="H25" i="140"/>
  <c r="H24" i="140"/>
  <c r="H23" i="140"/>
  <c r="H22" i="140"/>
  <c r="H21" i="140"/>
  <c r="I21" i="140" s="1"/>
  <c r="L21" i="140" s="1"/>
  <c r="H20" i="140"/>
  <c r="H19" i="140"/>
  <c r="H18" i="140"/>
  <c r="L17" i="140"/>
  <c r="L16" i="140"/>
  <c r="I15" i="140"/>
  <c r="L15" i="140" s="1"/>
  <c r="H15" i="140"/>
  <c r="H14" i="140"/>
  <c r="I14" i="140" s="1"/>
  <c r="L14" i="140" s="1"/>
  <c r="I13" i="140"/>
  <c r="L13" i="140" s="1"/>
  <c r="H13" i="140"/>
  <c r="H12" i="140"/>
  <c r="I12" i="140" s="1"/>
  <c r="L12" i="140" s="1"/>
  <c r="H11" i="140"/>
  <c r="I11" i="140" s="1"/>
  <c r="L11" i="140" s="1"/>
  <c r="L10" i="140"/>
  <c r="H9" i="140"/>
  <c r="I9" i="140" s="1"/>
  <c r="L9" i="140" s="1"/>
  <c r="H8" i="140"/>
  <c r="I8" i="140" s="1"/>
  <c r="L8" i="140" s="1"/>
  <c r="L7" i="140"/>
  <c r="L6" i="140"/>
  <c r="H5" i="140"/>
  <c r="I5" i="140" s="1"/>
  <c r="L5" i="140" s="1"/>
  <c r="H33" i="139"/>
  <c r="L32" i="139"/>
  <c r="L31" i="139"/>
  <c r="L30" i="139"/>
  <c r="L29" i="139"/>
  <c r="L28" i="139"/>
  <c r="L27" i="139"/>
  <c r="L26" i="139"/>
  <c r="H25" i="139"/>
  <c r="H24" i="139"/>
  <c r="H23" i="139"/>
  <c r="H22" i="139"/>
  <c r="H21" i="139"/>
  <c r="H20" i="139"/>
  <c r="I20" i="139" s="1"/>
  <c r="L20" i="139" s="1"/>
  <c r="H19" i="139"/>
  <c r="I19" i="139" s="1"/>
  <c r="L19" i="139" s="1"/>
  <c r="H18" i="139"/>
  <c r="L17" i="139"/>
  <c r="L16" i="139"/>
  <c r="I15" i="139"/>
  <c r="L15" i="139" s="1"/>
  <c r="H15" i="139"/>
  <c r="H14" i="139"/>
  <c r="I14" i="139" s="1"/>
  <c r="L14" i="139" s="1"/>
  <c r="H13" i="139"/>
  <c r="I13" i="139" s="1"/>
  <c r="L13" i="139" s="1"/>
  <c r="H12" i="139"/>
  <c r="I12" i="139" s="1"/>
  <c r="L12" i="139" s="1"/>
  <c r="H11" i="139"/>
  <c r="I11" i="139" s="1"/>
  <c r="L11" i="139" s="1"/>
  <c r="L10" i="139"/>
  <c r="I9" i="139"/>
  <c r="L9" i="139" s="1"/>
  <c r="H9" i="139"/>
  <c r="H8" i="139"/>
  <c r="I8" i="139" s="1"/>
  <c r="L8" i="139" s="1"/>
  <c r="L7" i="139"/>
  <c r="L6" i="139"/>
  <c r="H5" i="139"/>
  <c r="I5" i="139" s="1"/>
  <c r="L5" i="139" s="1"/>
  <c r="I44" i="137"/>
  <c r="I44" i="127"/>
  <c r="J44" i="138"/>
  <c r="H33" i="138"/>
  <c r="L32" i="138"/>
  <c r="L31" i="138"/>
  <c r="L30" i="138"/>
  <c r="L29" i="138"/>
  <c r="L28" i="138"/>
  <c r="L27" i="138"/>
  <c r="L26" i="138"/>
  <c r="H25" i="138"/>
  <c r="H24" i="138"/>
  <c r="H23" i="138"/>
  <c r="H22" i="138"/>
  <c r="H21" i="138"/>
  <c r="H20" i="138"/>
  <c r="H19" i="138"/>
  <c r="H18" i="138"/>
  <c r="L17" i="138"/>
  <c r="L16" i="138"/>
  <c r="H15" i="138"/>
  <c r="I24" i="138" s="1"/>
  <c r="L24" i="138" s="1"/>
  <c r="H14" i="138"/>
  <c r="H13" i="138"/>
  <c r="H12" i="138"/>
  <c r="H11" i="138"/>
  <c r="I11" i="138" s="1"/>
  <c r="L11" i="138" s="1"/>
  <c r="L10" i="138"/>
  <c r="H9" i="138"/>
  <c r="I9" i="138" s="1"/>
  <c r="L9" i="138" s="1"/>
  <c r="H8" i="138"/>
  <c r="L7" i="138"/>
  <c r="L6" i="138"/>
  <c r="H5" i="138"/>
  <c r="H33" i="137"/>
  <c r="L32" i="137"/>
  <c r="L31" i="137"/>
  <c r="L30" i="137"/>
  <c r="L29" i="137"/>
  <c r="L28" i="137"/>
  <c r="L27" i="137"/>
  <c r="L26" i="137"/>
  <c r="H25" i="137"/>
  <c r="H24" i="137"/>
  <c r="H23" i="137"/>
  <c r="H22" i="137"/>
  <c r="H21" i="137"/>
  <c r="H20" i="137"/>
  <c r="H19" i="137"/>
  <c r="H18" i="137"/>
  <c r="L17" i="137"/>
  <c r="L16" i="137"/>
  <c r="H15" i="137"/>
  <c r="H14" i="137"/>
  <c r="I14" i="137" s="1"/>
  <c r="L14" i="137" s="1"/>
  <c r="H13" i="137"/>
  <c r="H12" i="137"/>
  <c r="H11" i="137"/>
  <c r="I11" i="137" s="1"/>
  <c r="L11" i="137" s="1"/>
  <c r="L10" i="137"/>
  <c r="H9" i="137"/>
  <c r="I9" i="137" s="1"/>
  <c r="L9" i="137" s="1"/>
  <c r="H8" i="137"/>
  <c r="I8" i="137" s="1"/>
  <c r="L8" i="137" s="1"/>
  <c r="L7" i="137"/>
  <c r="L6" i="137"/>
  <c r="H5" i="137"/>
  <c r="I5" i="137" s="1"/>
  <c r="L5" i="137" s="1"/>
  <c r="B107" i="136"/>
  <c r="A107" i="136" s="1"/>
  <c r="B106" i="136"/>
  <c r="A106" i="136" s="1"/>
  <c r="B105" i="136"/>
  <c r="A105" i="136" s="1"/>
  <c r="B104" i="136"/>
  <c r="A104" i="136" s="1"/>
  <c r="B103" i="136"/>
  <c r="A103" i="136" s="1"/>
  <c r="B102" i="136"/>
  <c r="A102" i="136" s="1"/>
  <c r="B101" i="136"/>
  <c r="A101" i="136" s="1"/>
  <c r="B100" i="136"/>
  <c r="A100" i="136" s="1"/>
  <c r="B99" i="136"/>
  <c r="A99" i="136" s="1"/>
  <c r="B98" i="136"/>
  <c r="A98" i="136" s="1"/>
  <c r="B97" i="136"/>
  <c r="A97" i="136" s="1"/>
  <c r="B96" i="136"/>
  <c r="A96" i="136" s="1"/>
  <c r="B95" i="136"/>
  <c r="A95" i="136" s="1"/>
  <c r="B94" i="136"/>
  <c r="A94" i="136" s="1"/>
  <c r="B93" i="136"/>
  <c r="A93" i="136" s="1"/>
  <c r="B92" i="136"/>
  <c r="A92" i="136" s="1"/>
  <c r="B91" i="136"/>
  <c r="A91" i="136" s="1"/>
  <c r="B90" i="136"/>
  <c r="A90" i="136" s="1"/>
  <c r="B89" i="136"/>
  <c r="A89" i="136" s="1"/>
  <c r="B88" i="136"/>
  <c r="A88" i="136" s="1"/>
  <c r="B87" i="136"/>
  <c r="A87" i="136" s="1"/>
  <c r="B86" i="136"/>
  <c r="A86" i="136" s="1"/>
  <c r="B85" i="136"/>
  <c r="A85" i="136" s="1"/>
  <c r="B84" i="136"/>
  <c r="A84" i="136" s="1"/>
  <c r="B83" i="136"/>
  <c r="A83" i="136" s="1"/>
  <c r="B82" i="136"/>
  <c r="A82" i="136" s="1"/>
  <c r="B81" i="136"/>
  <c r="A81" i="136" s="1"/>
  <c r="B80" i="136"/>
  <c r="A80" i="136" s="1"/>
  <c r="B79" i="136"/>
  <c r="A79" i="136" s="1"/>
  <c r="B78" i="136"/>
  <c r="A78" i="136" s="1"/>
  <c r="B77" i="136"/>
  <c r="A77" i="136" s="1"/>
  <c r="B76" i="136"/>
  <c r="A76" i="136" s="1"/>
  <c r="B75" i="136"/>
  <c r="A75" i="136" s="1"/>
  <c r="B74" i="136"/>
  <c r="A74" i="136" s="1"/>
  <c r="B73" i="136"/>
  <c r="A73" i="136" s="1"/>
  <c r="B72" i="136"/>
  <c r="A72" i="136" s="1"/>
  <c r="B71" i="136"/>
  <c r="A71" i="136" s="1"/>
  <c r="B70" i="136"/>
  <c r="A70" i="136" s="1"/>
  <c r="B69" i="136"/>
  <c r="A69" i="136" s="1"/>
  <c r="B68" i="136"/>
  <c r="A68" i="136" s="1"/>
  <c r="B67" i="136"/>
  <c r="A67" i="136" s="1"/>
  <c r="B66" i="136"/>
  <c r="A66" i="136" s="1"/>
  <c r="B65" i="136"/>
  <c r="A65" i="136" s="1"/>
  <c r="B64" i="136"/>
  <c r="A64" i="136" s="1"/>
  <c r="B63" i="136"/>
  <c r="A63" i="136" s="1"/>
  <c r="B62" i="136"/>
  <c r="A62" i="136" s="1"/>
  <c r="B61" i="136"/>
  <c r="A61" i="136" s="1"/>
  <c r="B60" i="136"/>
  <c r="A60" i="136" s="1"/>
  <c r="B59" i="136"/>
  <c r="A59" i="136" s="1"/>
  <c r="B58" i="136"/>
  <c r="A58" i="136" s="1"/>
  <c r="B57" i="136"/>
  <c r="A57" i="136" s="1"/>
  <c r="B56" i="136"/>
  <c r="A56" i="136" s="1"/>
  <c r="B55" i="136"/>
  <c r="A55" i="136" s="1"/>
  <c r="B54" i="136"/>
  <c r="A54" i="136" s="1"/>
  <c r="B53" i="136"/>
  <c r="A53" i="136" s="1"/>
  <c r="B52" i="136"/>
  <c r="A52" i="136" s="1"/>
  <c r="B51" i="136"/>
  <c r="A51" i="136" s="1"/>
  <c r="B50" i="136"/>
  <c r="A50" i="136" s="1"/>
  <c r="B49" i="136"/>
  <c r="A49" i="136" s="1"/>
  <c r="B48" i="136"/>
  <c r="A48" i="136" s="1"/>
  <c r="B47" i="136"/>
  <c r="A47" i="136" s="1"/>
  <c r="B46" i="136"/>
  <c r="A46" i="136" s="1"/>
  <c r="B45" i="136"/>
  <c r="A45" i="136" s="1"/>
  <c r="B44" i="136"/>
  <c r="A44" i="136" s="1"/>
  <c r="B43" i="136"/>
  <c r="A43" i="136" s="1"/>
  <c r="B42" i="136"/>
  <c r="A42" i="136" s="1"/>
  <c r="B41" i="136"/>
  <c r="A41" i="136" s="1"/>
  <c r="G41" i="136" s="1"/>
  <c r="B40" i="136"/>
  <c r="A40" i="136" s="1"/>
  <c r="F40" i="136" s="1"/>
  <c r="B39" i="136"/>
  <c r="A39" i="136" s="1"/>
  <c r="G39" i="136" s="1"/>
  <c r="B38" i="136"/>
  <c r="A38" i="136" s="1"/>
  <c r="G38" i="136" s="1"/>
  <c r="B37" i="136"/>
  <c r="A37" i="136" s="1"/>
  <c r="G37" i="136" s="1"/>
  <c r="B36" i="136"/>
  <c r="A36" i="136" s="1"/>
  <c r="G36" i="136" s="1"/>
  <c r="B35" i="136"/>
  <c r="A35" i="136" s="1"/>
  <c r="G35" i="136" s="1"/>
  <c r="B34" i="136"/>
  <c r="A34" i="136" s="1"/>
  <c r="G34" i="136" s="1"/>
  <c r="G33" i="136"/>
  <c r="B33" i="136"/>
  <c r="A33" i="136" s="1"/>
  <c r="F33" i="136" s="1"/>
  <c r="B32" i="136"/>
  <c r="A32" i="136" s="1"/>
  <c r="G32" i="136" s="1"/>
  <c r="B31" i="136"/>
  <c r="A31" i="136" s="1"/>
  <c r="G31" i="136" s="1"/>
  <c r="B30" i="136"/>
  <c r="A30" i="136" s="1"/>
  <c r="G30" i="136" s="1"/>
  <c r="B29" i="136"/>
  <c r="A29" i="136" s="1"/>
  <c r="F29" i="136" s="1"/>
  <c r="B28" i="136"/>
  <c r="A28" i="136" s="1"/>
  <c r="G28" i="136" s="1"/>
  <c r="B27" i="136"/>
  <c r="A27" i="136" s="1"/>
  <c r="G27" i="136" s="1"/>
  <c r="B26" i="136"/>
  <c r="A26" i="136" s="1"/>
  <c r="G26" i="136" s="1"/>
  <c r="B25" i="136"/>
  <c r="A25" i="136" s="1"/>
  <c r="F25" i="136" s="1"/>
  <c r="B24" i="136"/>
  <c r="A24" i="136" s="1"/>
  <c r="F24" i="136" s="1"/>
  <c r="B23" i="136"/>
  <c r="A23" i="136" s="1"/>
  <c r="G23" i="136" s="1"/>
  <c r="B22" i="136"/>
  <c r="A22" i="136" s="1"/>
  <c r="B21" i="136"/>
  <c r="A21" i="136" s="1"/>
  <c r="B20" i="136"/>
  <c r="A20" i="136" s="1"/>
  <c r="B19" i="136"/>
  <c r="A19" i="136" s="1"/>
  <c r="B18" i="136"/>
  <c r="A18" i="136" s="1"/>
  <c r="B17" i="136"/>
  <c r="A17" i="136" s="1"/>
  <c r="B16" i="136"/>
  <c r="A16" i="136" s="1"/>
  <c r="B15" i="136"/>
  <c r="A15" i="136" s="1"/>
  <c r="B14" i="136"/>
  <c r="A14" i="136" s="1"/>
  <c r="B13" i="136"/>
  <c r="A13" i="136" s="1"/>
  <c r="B12" i="136"/>
  <c r="A12" i="136" s="1"/>
  <c r="B11" i="136"/>
  <c r="A11" i="136" s="1"/>
  <c r="B10" i="136"/>
  <c r="A10" i="136" s="1"/>
  <c r="B9" i="136"/>
  <c r="A9" i="136" s="1"/>
  <c r="B8" i="136"/>
  <c r="A8" i="136" s="1"/>
  <c r="B7" i="136"/>
  <c r="A7" i="136" s="1"/>
  <c r="J44" i="135"/>
  <c r="I44" i="134"/>
  <c r="J44" i="132"/>
  <c r="F44" i="131"/>
  <c r="F44" i="129"/>
  <c r="H33" i="135"/>
  <c r="L32" i="135"/>
  <c r="L31" i="135"/>
  <c r="L30" i="135"/>
  <c r="L29" i="135"/>
  <c r="L28" i="135"/>
  <c r="L27" i="135"/>
  <c r="L26" i="135"/>
  <c r="H25" i="135"/>
  <c r="H24" i="135"/>
  <c r="H23" i="135"/>
  <c r="H22" i="135"/>
  <c r="H21" i="135"/>
  <c r="H20" i="135"/>
  <c r="H19" i="135"/>
  <c r="H18" i="135"/>
  <c r="L17" i="135"/>
  <c r="L16" i="135"/>
  <c r="H15" i="135"/>
  <c r="H14" i="135"/>
  <c r="H13" i="135"/>
  <c r="H12" i="135"/>
  <c r="I12" i="135" s="1"/>
  <c r="L12" i="135" s="1"/>
  <c r="H11" i="135"/>
  <c r="I11" i="135" s="1"/>
  <c r="L11" i="135" s="1"/>
  <c r="L10" i="135"/>
  <c r="H9" i="135"/>
  <c r="I9" i="135" s="1"/>
  <c r="L9" i="135" s="1"/>
  <c r="H8" i="135"/>
  <c r="L7" i="135"/>
  <c r="L6" i="135"/>
  <c r="H5" i="135"/>
  <c r="I5" i="135" s="1"/>
  <c r="L5" i="135" s="1"/>
  <c r="H33" i="134"/>
  <c r="L32" i="134"/>
  <c r="L31" i="134"/>
  <c r="L30" i="134"/>
  <c r="L29" i="134"/>
  <c r="L28" i="134"/>
  <c r="L27" i="134"/>
  <c r="L26" i="134"/>
  <c r="H25" i="134"/>
  <c r="H24" i="134"/>
  <c r="H23" i="134"/>
  <c r="H22" i="134"/>
  <c r="H21" i="134"/>
  <c r="H20" i="134"/>
  <c r="H19" i="134"/>
  <c r="I19" i="134" s="1"/>
  <c r="L19" i="134" s="1"/>
  <c r="H18" i="134"/>
  <c r="L17" i="134"/>
  <c r="L16" i="134"/>
  <c r="I15" i="134"/>
  <c r="L15" i="134" s="1"/>
  <c r="H15" i="134"/>
  <c r="I12" i="134" s="1"/>
  <c r="L12" i="134" s="1"/>
  <c r="H14" i="134"/>
  <c r="I14" i="134" s="1"/>
  <c r="L14" i="134" s="1"/>
  <c r="L13" i="134"/>
  <c r="H13" i="134"/>
  <c r="I13" i="134" s="1"/>
  <c r="H12" i="134"/>
  <c r="I11" i="134"/>
  <c r="L11" i="134" s="1"/>
  <c r="H11" i="134"/>
  <c r="L10" i="134"/>
  <c r="H9" i="134"/>
  <c r="H8" i="134"/>
  <c r="I8" i="134" s="1"/>
  <c r="L8" i="134" s="1"/>
  <c r="L7" i="134"/>
  <c r="L6" i="134"/>
  <c r="H5" i="134"/>
  <c r="H33" i="133"/>
  <c r="L32" i="133"/>
  <c r="L31" i="133"/>
  <c r="L30" i="133"/>
  <c r="L29" i="133"/>
  <c r="L28" i="133"/>
  <c r="L27" i="133"/>
  <c r="L26" i="133"/>
  <c r="H25" i="133"/>
  <c r="I25" i="133" s="1"/>
  <c r="L25" i="133" s="1"/>
  <c r="H24" i="133"/>
  <c r="H23" i="133"/>
  <c r="H22" i="133"/>
  <c r="H21" i="133"/>
  <c r="I21" i="133" s="1"/>
  <c r="L21" i="133" s="1"/>
  <c r="H20" i="133"/>
  <c r="H19" i="133"/>
  <c r="H18" i="133"/>
  <c r="L17" i="133"/>
  <c r="L16" i="133"/>
  <c r="H15" i="133"/>
  <c r="I15" i="133" s="1"/>
  <c r="L15" i="133" s="1"/>
  <c r="H14" i="133"/>
  <c r="H13" i="133"/>
  <c r="I13" i="133" s="1"/>
  <c r="L13" i="133" s="1"/>
  <c r="H12" i="133"/>
  <c r="I12" i="133" s="1"/>
  <c r="L12" i="133" s="1"/>
  <c r="H11" i="133"/>
  <c r="I11" i="133" s="1"/>
  <c r="L11" i="133" s="1"/>
  <c r="L10" i="133"/>
  <c r="H9" i="133"/>
  <c r="I9" i="133" s="1"/>
  <c r="L9" i="133" s="1"/>
  <c r="H8" i="133"/>
  <c r="I8" i="133" s="1"/>
  <c r="L8" i="133" s="1"/>
  <c r="L7" i="133"/>
  <c r="L6" i="133"/>
  <c r="I5" i="133"/>
  <c r="L5" i="133" s="1"/>
  <c r="H5" i="133"/>
  <c r="I44" i="132"/>
  <c r="H33" i="132"/>
  <c r="L32" i="132"/>
  <c r="L31" i="132"/>
  <c r="L30" i="132"/>
  <c r="L29" i="132"/>
  <c r="L28" i="132"/>
  <c r="L27" i="132"/>
  <c r="L26" i="132"/>
  <c r="H25" i="132"/>
  <c r="H24" i="132"/>
  <c r="I24" i="132" s="1"/>
  <c r="L24" i="132" s="1"/>
  <c r="H23" i="132"/>
  <c r="H22" i="132"/>
  <c r="I22" i="132" s="1"/>
  <c r="L22" i="132" s="1"/>
  <c r="H21" i="132"/>
  <c r="H20" i="132"/>
  <c r="I20" i="132" s="1"/>
  <c r="L20" i="132" s="1"/>
  <c r="I19" i="132"/>
  <c r="L19" i="132" s="1"/>
  <c r="H19" i="132"/>
  <c r="H18" i="132"/>
  <c r="L17" i="132"/>
  <c r="L16" i="132"/>
  <c r="H15" i="132"/>
  <c r="I15" i="132" s="1"/>
  <c r="L15" i="132" s="1"/>
  <c r="H14" i="132"/>
  <c r="I14" i="132" s="1"/>
  <c r="L14" i="132" s="1"/>
  <c r="H13" i="132"/>
  <c r="I13" i="132" s="1"/>
  <c r="L13" i="132" s="1"/>
  <c r="H12" i="132"/>
  <c r="I12" i="132" s="1"/>
  <c r="L12" i="132" s="1"/>
  <c r="H11" i="132"/>
  <c r="I11" i="132" s="1"/>
  <c r="L11" i="132" s="1"/>
  <c r="L10" i="132"/>
  <c r="H9" i="132"/>
  <c r="I9" i="132" s="1"/>
  <c r="L9" i="132" s="1"/>
  <c r="H8" i="132"/>
  <c r="I8" i="132" s="1"/>
  <c r="L8" i="132" s="1"/>
  <c r="L7" i="132"/>
  <c r="L6" i="132"/>
  <c r="H5" i="132"/>
  <c r="I5" i="132" s="1"/>
  <c r="L5" i="132" s="1"/>
  <c r="H33" i="131"/>
  <c r="L32" i="131"/>
  <c r="L31" i="131"/>
  <c r="L30" i="131"/>
  <c r="L29" i="131"/>
  <c r="L28" i="131"/>
  <c r="L27" i="131"/>
  <c r="L26" i="131"/>
  <c r="H25" i="131"/>
  <c r="H24" i="131"/>
  <c r="H23" i="131"/>
  <c r="H22" i="131"/>
  <c r="I22" i="131" s="1"/>
  <c r="L22" i="131" s="1"/>
  <c r="H21" i="131"/>
  <c r="H20" i="131"/>
  <c r="H19" i="131"/>
  <c r="H18" i="131"/>
  <c r="L17" i="131"/>
  <c r="L16" i="131"/>
  <c r="H15" i="131"/>
  <c r="I18" i="131" s="1"/>
  <c r="L18" i="131" s="1"/>
  <c r="H14" i="131"/>
  <c r="I14" i="131" s="1"/>
  <c r="L14" i="131" s="1"/>
  <c r="H13" i="131"/>
  <c r="H12" i="131"/>
  <c r="I12" i="131" s="1"/>
  <c r="L12" i="131" s="1"/>
  <c r="H11" i="131"/>
  <c r="I11" i="131" s="1"/>
  <c r="L11" i="131" s="1"/>
  <c r="L10" i="131"/>
  <c r="H9" i="131"/>
  <c r="I9" i="131" s="1"/>
  <c r="L9" i="131" s="1"/>
  <c r="H8" i="131"/>
  <c r="L7" i="131"/>
  <c r="L6" i="131"/>
  <c r="I5" i="131"/>
  <c r="L5" i="131" s="1"/>
  <c r="H5" i="131"/>
  <c r="J44" i="130"/>
  <c r="H44" i="130"/>
  <c r="F44" i="130"/>
  <c r="I44" i="130"/>
  <c r="H33" i="130"/>
  <c r="L32" i="130"/>
  <c r="L31" i="130"/>
  <c r="L30" i="130"/>
  <c r="L29" i="130"/>
  <c r="L28" i="130"/>
  <c r="L27" i="130"/>
  <c r="L26" i="130"/>
  <c r="H25" i="130"/>
  <c r="H24" i="130"/>
  <c r="H23" i="130"/>
  <c r="H22" i="130"/>
  <c r="H21" i="130"/>
  <c r="H20" i="130"/>
  <c r="H19" i="130"/>
  <c r="H18" i="130"/>
  <c r="L17" i="130"/>
  <c r="L16" i="130"/>
  <c r="H15" i="130"/>
  <c r="I24" i="130" s="1"/>
  <c r="L24" i="130" s="1"/>
  <c r="H14" i="130"/>
  <c r="H13" i="130"/>
  <c r="H12" i="130"/>
  <c r="I12" i="130" s="1"/>
  <c r="L12" i="130" s="1"/>
  <c r="H11" i="130"/>
  <c r="L10" i="130"/>
  <c r="H9" i="130"/>
  <c r="I9" i="130" s="1"/>
  <c r="L9" i="130" s="1"/>
  <c r="H8" i="130"/>
  <c r="L7" i="130"/>
  <c r="L6" i="130"/>
  <c r="H5" i="130"/>
  <c r="H44" i="129"/>
  <c r="H33" i="129"/>
  <c r="L32" i="129"/>
  <c r="L31" i="129"/>
  <c r="L30" i="129"/>
  <c r="L29" i="129"/>
  <c r="L28" i="129"/>
  <c r="L27" i="129"/>
  <c r="L26" i="129"/>
  <c r="H25" i="129"/>
  <c r="H24" i="129"/>
  <c r="H23" i="129"/>
  <c r="H22" i="129"/>
  <c r="H21" i="129"/>
  <c r="H20" i="129"/>
  <c r="H19" i="129"/>
  <c r="H18" i="129"/>
  <c r="I18" i="129" s="1"/>
  <c r="L18" i="129" s="1"/>
  <c r="L17" i="129"/>
  <c r="L16" i="129"/>
  <c r="H15" i="129"/>
  <c r="I15" i="129" s="1"/>
  <c r="L15" i="129" s="1"/>
  <c r="H14" i="129"/>
  <c r="H13" i="129"/>
  <c r="H12" i="129"/>
  <c r="H11" i="129"/>
  <c r="L10" i="129"/>
  <c r="H9" i="129"/>
  <c r="H8" i="129"/>
  <c r="L7" i="129"/>
  <c r="L6" i="129"/>
  <c r="H5" i="129"/>
  <c r="J44" i="128"/>
  <c r="H33" i="128"/>
  <c r="L32" i="128"/>
  <c r="L31" i="128"/>
  <c r="L30" i="128"/>
  <c r="L29" i="128"/>
  <c r="L28" i="128"/>
  <c r="L27" i="128"/>
  <c r="L26" i="128"/>
  <c r="H25" i="128"/>
  <c r="H24" i="128"/>
  <c r="H23" i="128"/>
  <c r="H22" i="128"/>
  <c r="H21" i="128"/>
  <c r="H20" i="128"/>
  <c r="H19" i="128"/>
  <c r="H18" i="128"/>
  <c r="L17" i="128"/>
  <c r="L16" i="128"/>
  <c r="H15" i="128"/>
  <c r="H14" i="128"/>
  <c r="I14" i="128" s="1"/>
  <c r="L14" i="128" s="1"/>
  <c r="H13" i="128"/>
  <c r="I12" i="128"/>
  <c r="L12" i="128" s="1"/>
  <c r="H12" i="128"/>
  <c r="H11" i="128"/>
  <c r="I11" i="128" s="1"/>
  <c r="L11" i="128" s="1"/>
  <c r="L10" i="128"/>
  <c r="H9" i="128"/>
  <c r="I9" i="128" s="1"/>
  <c r="L9" i="128" s="1"/>
  <c r="H8" i="128"/>
  <c r="I8" i="128" s="1"/>
  <c r="L8" i="128" s="1"/>
  <c r="L7" i="128"/>
  <c r="L6" i="128"/>
  <c r="H5" i="128"/>
  <c r="I5" i="128" s="1"/>
  <c r="L5" i="128" s="1"/>
  <c r="H44" i="111"/>
  <c r="J44" i="39"/>
  <c r="H44" i="108"/>
  <c r="K44" i="126"/>
  <c r="K44" i="124"/>
  <c r="K44" i="123"/>
  <c r="F44" i="122"/>
  <c r="H33" i="127"/>
  <c r="L32" i="127"/>
  <c r="L31" i="127"/>
  <c r="L30" i="127"/>
  <c r="L29" i="127"/>
  <c r="L28" i="127"/>
  <c r="L27" i="127"/>
  <c r="L26" i="127"/>
  <c r="H25" i="127"/>
  <c r="H24" i="127"/>
  <c r="I24" i="127" s="1"/>
  <c r="L24" i="127" s="1"/>
  <c r="H23" i="127"/>
  <c r="H22" i="127"/>
  <c r="H21" i="127"/>
  <c r="H20" i="127"/>
  <c r="I20" i="127" s="1"/>
  <c r="L20" i="127" s="1"/>
  <c r="H19" i="127"/>
  <c r="H18" i="127"/>
  <c r="L17" i="127"/>
  <c r="L16" i="127"/>
  <c r="H15" i="127"/>
  <c r="I22" i="127" s="1"/>
  <c r="L22" i="127" s="1"/>
  <c r="H14" i="127"/>
  <c r="H13" i="127"/>
  <c r="I13" i="127" s="1"/>
  <c r="L13" i="127" s="1"/>
  <c r="H12" i="127"/>
  <c r="I12" i="127" s="1"/>
  <c r="L12" i="127" s="1"/>
  <c r="H11" i="127"/>
  <c r="I11" i="127" s="1"/>
  <c r="L11" i="127" s="1"/>
  <c r="L10" i="127"/>
  <c r="H9" i="127"/>
  <c r="I9" i="127" s="1"/>
  <c r="L9" i="127" s="1"/>
  <c r="H8" i="127"/>
  <c r="I8" i="127" s="1"/>
  <c r="L8" i="127" s="1"/>
  <c r="L7" i="127"/>
  <c r="L6" i="127"/>
  <c r="H5" i="127"/>
  <c r="I5" i="127" s="1"/>
  <c r="L5" i="127" s="1"/>
  <c r="H33" i="126"/>
  <c r="L32" i="126"/>
  <c r="L31" i="126"/>
  <c r="L30" i="126"/>
  <c r="L29" i="126"/>
  <c r="L28" i="126"/>
  <c r="L27" i="126"/>
  <c r="L26" i="126"/>
  <c r="H25" i="126"/>
  <c r="H24" i="126"/>
  <c r="H23" i="126"/>
  <c r="H22" i="126"/>
  <c r="H21" i="126"/>
  <c r="H20" i="126"/>
  <c r="H19" i="126"/>
  <c r="H18" i="126"/>
  <c r="L17" i="126"/>
  <c r="L16" i="126"/>
  <c r="H15" i="126"/>
  <c r="I14" i="126"/>
  <c r="L14" i="126" s="1"/>
  <c r="H14" i="126"/>
  <c r="H13" i="126"/>
  <c r="H12" i="126"/>
  <c r="I12" i="126" s="1"/>
  <c r="L12" i="126" s="1"/>
  <c r="H11" i="126"/>
  <c r="I11" i="126" s="1"/>
  <c r="L11" i="126" s="1"/>
  <c r="L10" i="126"/>
  <c r="H9" i="126"/>
  <c r="I9" i="126" s="1"/>
  <c r="L9" i="126" s="1"/>
  <c r="H8" i="126"/>
  <c r="I8" i="126" s="1"/>
  <c r="L8" i="126" s="1"/>
  <c r="L7" i="126"/>
  <c r="L6" i="126"/>
  <c r="H5" i="126"/>
  <c r="I5" i="126" s="1"/>
  <c r="L5" i="126" s="1"/>
  <c r="H33" i="125"/>
  <c r="L32" i="125"/>
  <c r="L31" i="125"/>
  <c r="L30" i="125"/>
  <c r="L29" i="125"/>
  <c r="L28" i="125"/>
  <c r="L27" i="125"/>
  <c r="L26" i="125"/>
  <c r="H25" i="125"/>
  <c r="H24" i="125"/>
  <c r="H23" i="125"/>
  <c r="H22" i="125"/>
  <c r="H21" i="125"/>
  <c r="H20" i="125"/>
  <c r="H19" i="125"/>
  <c r="H18" i="125"/>
  <c r="L17" i="125"/>
  <c r="L16" i="125"/>
  <c r="H15" i="125"/>
  <c r="H14" i="125"/>
  <c r="H13" i="125"/>
  <c r="H12" i="125"/>
  <c r="H11" i="125"/>
  <c r="I11" i="125" s="1"/>
  <c r="L11" i="125" s="1"/>
  <c r="L10" i="125"/>
  <c r="H9" i="125"/>
  <c r="I9" i="125" s="1"/>
  <c r="L9" i="125" s="1"/>
  <c r="H8" i="125"/>
  <c r="L7" i="125"/>
  <c r="L6" i="125"/>
  <c r="H5" i="125"/>
  <c r="I5" i="125" s="1"/>
  <c r="L5" i="125" s="1"/>
  <c r="H33" i="124"/>
  <c r="L32" i="124"/>
  <c r="L31" i="124"/>
  <c r="L30" i="124"/>
  <c r="L29" i="124"/>
  <c r="L28" i="124"/>
  <c r="L27" i="124"/>
  <c r="L26" i="124"/>
  <c r="H25" i="124"/>
  <c r="H24" i="124"/>
  <c r="H23" i="124"/>
  <c r="H22" i="124"/>
  <c r="H21" i="124"/>
  <c r="H20" i="124"/>
  <c r="H19" i="124"/>
  <c r="H18" i="124"/>
  <c r="L17" i="124"/>
  <c r="L16" i="124"/>
  <c r="H15" i="124"/>
  <c r="H14" i="124"/>
  <c r="I14" i="124" s="1"/>
  <c r="L14" i="124" s="1"/>
  <c r="H13" i="124"/>
  <c r="I13" i="124" s="1"/>
  <c r="L13" i="124" s="1"/>
  <c r="H12" i="124"/>
  <c r="I12" i="124" s="1"/>
  <c r="L12" i="124" s="1"/>
  <c r="H11" i="124"/>
  <c r="I11" i="124" s="1"/>
  <c r="L11" i="124" s="1"/>
  <c r="L10" i="124"/>
  <c r="I9" i="124"/>
  <c r="L9" i="124" s="1"/>
  <c r="H9" i="124"/>
  <c r="H8" i="124"/>
  <c r="I8" i="124" s="1"/>
  <c r="L8" i="124" s="1"/>
  <c r="L7" i="124"/>
  <c r="L6" i="124"/>
  <c r="H5" i="124"/>
  <c r="I5" i="124" s="1"/>
  <c r="L5" i="124" s="1"/>
  <c r="H33" i="123"/>
  <c r="L32" i="123"/>
  <c r="L31" i="123"/>
  <c r="L30" i="123"/>
  <c r="L29" i="123"/>
  <c r="L28" i="123"/>
  <c r="L27" i="123"/>
  <c r="L26" i="123"/>
  <c r="H25" i="123"/>
  <c r="H24" i="123"/>
  <c r="H23" i="123"/>
  <c r="H22" i="123"/>
  <c r="H21" i="123"/>
  <c r="H20" i="123"/>
  <c r="H19" i="123"/>
  <c r="H18" i="123"/>
  <c r="I18" i="123" s="1"/>
  <c r="L18" i="123" s="1"/>
  <c r="L17" i="123"/>
  <c r="L16" i="123"/>
  <c r="H15" i="123"/>
  <c r="H14" i="123"/>
  <c r="I14" i="123" s="1"/>
  <c r="L14" i="123" s="1"/>
  <c r="H13" i="123"/>
  <c r="I13" i="123" s="1"/>
  <c r="L13" i="123" s="1"/>
  <c r="H12" i="123"/>
  <c r="I12" i="123" s="1"/>
  <c r="L12" i="123" s="1"/>
  <c r="H11" i="123"/>
  <c r="I11" i="123" s="1"/>
  <c r="L11" i="123" s="1"/>
  <c r="L10" i="123"/>
  <c r="H9" i="123"/>
  <c r="I9" i="123" s="1"/>
  <c r="L9" i="123" s="1"/>
  <c r="H8" i="123"/>
  <c r="I8" i="123" s="1"/>
  <c r="L8" i="123" s="1"/>
  <c r="L7" i="123"/>
  <c r="L6" i="123"/>
  <c r="H5" i="123"/>
  <c r="I5" i="123" s="1"/>
  <c r="L5" i="123" s="1"/>
  <c r="H44" i="122"/>
  <c r="I44" i="122"/>
  <c r="H33" i="122"/>
  <c r="L32" i="122"/>
  <c r="L31" i="122"/>
  <c r="L30" i="122"/>
  <c r="L29" i="122"/>
  <c r="L28" i="122"/>
  <c r="L27" i="122"/>
  <c r="L26" i="122"/>
  <c r="H25" i="122"/>
  <c r="H24" i="122"/>
  <c r="H23" i="122"/>
  <c r="H22" i="122"/>
  <c r="H21" i="122"/>
  <c r="H20" i="122"/>
  <c r="H19" i="122"/>
  <c r="H18" i="122"/>
  <c r="L17" i="122"/>
  <c r="L16" i="122"/>
  <c r="H15" i="122"/>
  <c r="I24" i="122" s="1"/>
  <c r="L24" i="122" s="1"/>
  <c r="H14" i="122"/>
  <c r="I14" i="122" s="1"/>
  <c r="L14" i="122" s="1"/>
  <c r="H13" i="122"/>
  <c r="I13" i="122" s="1"/>
  <c r="L13" i="122" s="1"/>
  <c r="H12" i="122"/>
  <c r="H11" i="122"/>
  <c r="I11" i="122" s="1"/>
  <c r="L11" i="122" s="1"/>
  <c r="L10" i="122"/>
  <c r="H9" i="122"/>
  <c r="I9" i="122" s="1"/>
  <c r="L9" i="122" s="1"/>
  <c r="H8" i="122"/>
  <c r="I8" i="122" s="1"/>
  <c r="L8" i="122" s="1"/>
  <c r="L7" i="122"/>
  <c r="L6" i="122"/>
  <c r="H5" i="122"/>
  <c r="I5" i="122" s="1"/>
  <c r="L5" i="122" s="1"/>
  <c r="J44" i="121"/>
  <c r="H33" i="121"/>
  <c r="L32" i="121"/>
  <c r="L31" i="121"/>
  <c r="L30" i="121"/>
  <c r="L29" i="121"/>
  <c r="L28" i="121"/>
  <c r="L27" i="121"/>
  <c r="L26" i="121"/>
  <c r="H25" i="121"/>
  <c r="H24" i="121"/>
  <c r="H23" i="121"/>
  <c r="H22" i="121"/>
  <c r="H21" i="121"/>
  <c r="H20" i="121"/>
  <c r="H19" i="121"/>
  <c r="H18" i="121"/>
  <c r="L17" i="121"/>
  <c r="L16" i="121"/>
  <c r="H15" i="121"/>
  <c r="I25" i="121" s="1"/>
  <c r="L25" i="121" s="1"/>
  <c r="H14" i="121"/>
  <c r="H13" i="121"/>
  <c r="H12" i="121"/>
  <c r="H11" i="121"/>
  <c r="L10" i="121"/>
  <c r="H9" i="121"/>
  <c r="I9" i="121" s="1"/>
  <c r="L9" i="121" s="1"/>
  <c r="I8" i="121"/>
  <c r="L8" i="121" s="1"/>
  <c r="H8" i="121"/>
  <c r="L7" i="121"/>
  <c r="L6" i="121"/>
  <c r="I5" i="121"/>
  <c r="L5" i="121" s="1"/>
  <c r="H5" i="121"/>
  <c r="H44" i="119"/>
  <c r="H33" i="119"/>
  <c r="L32" i="119"/>
  <c r="L31" i="119"/>
  <c r="L30" i="119"/>
  <c r="L29" i="119"/>
  <c r="L28" i="119"/>
  <c r="L27" i="119"/>
  <c r="L26" i="119"/>
  <c r="H25" i="119"/>
  <c r="H24" i="119"/>
  <c r="H23" i="119"/>
  <c r="H22" i="119"/>
  <c r="H21" i="119"/>
  <c r="H20" i="119"/>
  <c r="I20" i="119" s="1"/>
  <c r="L20" i="119" s="1"/>
  <c r="H19" i="119"/>
  <c r="I19" i="119" s="1"/>
  <c r="L19" i="119" s="1"/>
  <c r="H18" i="119"/>
  <c r="L17" i="119"/>
  <c r="L16" i="119"/>
  <c r="I15" i="119"/>
  <c r="L15" i="119" s="1"/>
  <c r="H15" i="119"/>
  <c r="H14" i="119"/>
  <c r="I14" i="119" s="1"/>
  <c r="L14" i="119" s="1"/>
  <c r="H13" i="119"/>
  <c r="I13" i="119" s="1"/>
  <c r="L13" i="119" s="1"/>
  <c r="H12" i="119"/>
  <c r="I12" i="119" s="1"/>
  <c r="L12" i="119" s="1"/>
  <c r="H11" i="119"/>
  <c r="I11" i="119" s="1"/>
  <c r="L11" i="119" s="1"/>
  <c r="L10" i="119"/>
  <c r="H9" i="119"/>
  <c r="I9" i="119" s="1"/>
  <c r="L9" i="119" s="1"/>
  <c r="H8" i="119"/>
  <c r="I8" i="119" s="1"/>
  <c r="L8" i="119" s="1"/>
  <c r="L7" i="119"/>
  <c r="L6" i="119"/>
  <c r="H5" i="119"/>
  <c r="I5" i="119" s="1"/>
  <c r="L5" i="119" s="1"/>
  <c r="I44" i="118"/>
  <c r="H33" i="118"/>
  <c r="L32" i="118"/>
  <c r="L31" i="118"/>
  <c r="L30" i="118"/>
  <c r="L29" i="118"/>
  <c r="L28" i="118"/>
  <c r="L27" i="118"/>
  <c r="L26" i="118"/>
  <c r="H25" i="118"/>
  <c r="H24" i="118"/>
  <c r="H23" i="118"/>
  <c r="H22" i="118"/>
  <c r="H21" i="118"/>
  <c r="H20" i="118"/>
  <c r="H19" i="118"/>
  <c r="H18" i="118"/>
  <c r="L17" i="118"/>
  <c r="L16" i="118"/>
  <c r="H15" i="118"/>
  <c r="I14" i="118"/>
  <c r="L14" i="118" s="1"/>
  <c r="H14" i="118"/>
  <c r="H13" i="118"/>
  <c r="I13" i="118" s="1"/>
  <c r="L13" i="118" s="1"/>
  <c r="I12" i="118"/>
  <c r="L12" i="118" s="1"/>
  <c r="H12" i="118"/>
  <c r="H11" i="118"/>
  <c r="I11" i="118" s="1"/>
  <c r="L11" i="118" s="1"/>
  <c r="L10" i="118"/>
  <c r="H9" i="118"/>
  <c r="I9" i="118" s="1"/>
  <c r="L9" i="118" s="1"/>
  <c r="H8" i="118"/>
  <c r="I8" i="118" s="1"/>
  <c r="L8" i="118" s="1"/>
  <c r="L7" i="118"/>
  <c r="L6" i="118"/>
  <c r="H5" i="118"/>
  <c r="I5" i="118" s="1"/>
  <c r="L5" i="118" s="1"/>
  <c r="J44" i="117"/>
  <c r="H33" i="117"/>
  <c r="L32" i="117"/>
  <c r="L31" i="117"/>
  <c r="L30" i="117"/>
  <c r="L29" i="117"/>
  <c r="L28" i="117"/>
  <c r="L27" i="117"/>
  <c r="L26" i="117"/>
  <c r="H25" i="117"/>
  <c r="H24" i="117"/>
  <c r="H23" i="117"/>
  <c r="H22" i="117"/>
  <c r="H21" i="117"/>
  <c r="H20" i="117"/>
  <c r="H19" i="117"/>
  <c r="H18" i="117"/>
  <c r="L17" i="117"/>
  <c r="L16" i="117"/>
  <c r="H15" i="117"/>
  <c r="I14" i="117"/>
  <c r="L14" i="117" s="1"/>
  <c r="H14" i="117"/>
  <c r="H13" i="117"/>
  <c r="I13" i="117" s="1"/>
  <c r="L13" i="117" s="1"/>
  <c r="H12" i="117"/>
  <c r="I12" i="117" s="1"/>
  <c r="L12" i="117" s="1"/>
  <c r="H11" i="117"/>
  <c r="I11" i="117" s="1"/>
  <c r="L11" i="117" s="1"/>
  <c r="L10" i="117"/>
  <c r="H9" i="117"/>
  <c r="I9" i="117" s="1"/>
  <c r="L9" i="117" s="1"/>
  <c r="H8" i="117"/>
  <c r="I8" i="117" s="1"/>
  <c r="L8" i="117" s="1"/>
  <c r="L7" i="117"/>
  <c r="L6" i="117"/>
  <c r="H5" i="117"/>
  <c r="I5" i="117" s="1"/>
  <c r="L5" i="117" s="1"/>
  <c r="J44" i="113"/>
  <c r="H33" i="113"/>
  <c r="L32" i="113"/>
  <c r="L31" i="113"/>
  <c r="L30" i="113"/>
  <c r="L29" i="113"/>
  <c r="L28" i="113"/>
  <c r="L27" i="113"/>
  <c r="L26" i="113"/>
  <c r="H25" i="113"/>
  <c r="H24" i="113"/>
  <c r="H23" i="113"/>
  <c r="H22" i="113"/>
  <c r="H21" i="113"/>
  <c r="H20" i="113"/>
  <c r="H19" i="113"/>
  <c r="H18" i="113"/>
  <c r="L17" i="113"/>
  <c r="L16" i="113"/>
  <c r="H15" i="113"/>
  <c r="H14" i="113"/>
  <c r="H13" i="113"/>
  <c r="H12" i="113"/>
  <c r="I12" i="113" s="1"/>
  <c r="L12" i="113" s="1"/>
  <c r="H11" i="113"/>
  <c r="L10" i="113"/>
  <c r="H9" i="113"/>
  <c r="H8" i="113"/>
  <c r="I8" i="113" s="1"/>
  <c r="L8" i="113" s="1"/>
  <c r="L7" i="113"/>
  <c r="L6" i="113"/>
  <c r="H5" i="113"/>
  <c r="E44" i="108" l="1"/>
  <c r="I5" i="138"/>
  <c r="L5" i="138" s="1"/>
  <c r="I12" i="138"/>
  <c r="L12" i="138" s="1"/>
  <c r="I13" i="138"/>
  <c r="L13" i="138" s="1"/>
  <c r="I14" i="127"/>
  <c r="L14" i="127" s="1"/>
  <c r="I19" i="127"/>
  <c r="L19" i="127" s="1"/>
  <c r="I18" i="135"/>
  <c r="L18" i="135" s="1"/>
  <c r="I12" i="125"/>
  <c r="L12" i="125" s="1"/>
  <c r="I5" i="134"/>
  <c r="L5" i="134" s="1"/>
  <c r="I9" i="134"/>
  <c r="L9" i="134" s="1"/>
  <c r="I33" i="124"/>
  <c r="L33" i="124" s="1"/>
  <c r="I19" i="133"/>
  <c r="L19" i="133" s="1"/>
  <c r="G44" i="123"/>
  <c r="I23" i="132"/>
  <c r="L23" i="132" s="1"/>
  <c r="I12" i="122"/>
  <c r="L12" i="122" s="1"/>
  <c r="I15" i="122"/>
  <c r="L15" i="122" s="1"/>
  <c r="I19" i="122"/>
  <c r="L19" i="122" s="1"/>
  <c r="I20" i="122"/>
  <c r="L20" i="122" s="1"/>
  <c r="I15" i="131"/>
  <c r="L15" i="131" s="1"/>
  <c r="I19" i="131"/>
  <c r="L19" i="131" s="1"/>
  <c r="I8" i="131"/>
  <c r="L8" i="131" s="1"/>
  <c r="I13" i="121"/>
  <c r="L13" i="121" s="1"/>
  <c r="I19" i="130"/>
  <c r="L19" i="130" s="1"/>
  <c r="I13" i="130"/>
  <c r="L13" i="130" s="1"/>
  <c r="I24" i="119"/>
  <c r="L24" i="119" s="1"/>
  <c r="I22" i="119"/>
  <c r="L22" i="119" s="1"/>
  <c r="I12" i="129"/>
  <c r="L12" i="129" s="1"/>
  <c r="I33" i="129"/>
  <c r="L33" i="129" s="1"/>
  <c r="I5" i="129"/>
  <c r="L5" i="129" s="1"/>
  <c r="I9" i="129"/>
  <c r="L9" i="129" s="1"/>
  <c r="I13" i="129"/>
  <c r="L13" i="129" s="1"/>
  <c r="I8" i="129"/>
  <c r="L8" i="129" s="1"/>
  <c r="I19" i="129"/>
  <c r="L19" i="129" s="1"/>
  <c r="I11" i="129"/>
  <c r="L11" i="129" s="1"/>
  <c r="I14" i="129"/>
  <c r="L14" i="129" s="1"/>
  <c r="I20" i="129"/>
  <c r="L20" i="129" s="1"/>
  <c r="I25" i="140"/>
  <c r="L25" i="140" s="1"/>
  <c r="I24" i="139"/>
  <c r="L24" i="139" s="1"/>
  <c r="G29" i="136"/>
  <c r="F39" i="136"/>
  <c r="G25" i="136"/>
  <c r="I44" i="108"/>
  <c r="F44" i="108"/>
  <c r="J44" i="108"/>
  <c r="G44" i="108"/>
  <c r="K44" i="108"/>
  <c r="I18" i="138"/>
  <c r="L18" i="138" s="1"/>
  <c r="I15" i="138"/>
  <c r="L15" i="138" s="1"/>
  <c r="I8" i="138"/>
  <c r="L8" i="138" s="1"/>
  <c r="I14" i="138"/>
  <c r="L14" i="138" s="1"/>
  <c r="I15" i="127"/>
  <c r="L15" i="127" s="1"/>
  <c r="I33" i="127"/>
  <c r="L33" i="127" s="1"/>
  <c r="I23" i="127"/>
  <c r="L23" i="127" s="1"/>
  <c r="I13" i="126"/>
  <c r="L13" i="126" s="1"/>
  <c r="I19" i="126"/>
  <c r="L19" i="126" s="1"/>
  <c r="I23" i="126"/>
  <c r="L23" i="126" s="1"/>
  <c r="I19" i="135"/>
  <c r="L19" i="135" s="1"/>
  <c r="I8" i="125"/>
  <c r="L8" i="125" s="1"/>
  <c r="I13" i="125"/>
  <c r="L13" i="125" s="1"/>
  <c r="I33" i="125"/>
  <c r="L33" i="125" s="1"/>
  <c r="I14" i="125"/>
  <c r="L14" i="125" s="1"/>
  <c r="I18" i="125"/>
  <c r="L18" i="125" s="1"/>
  <c r="I22" i="125"/>
  <c r="L22" i="125" s="1"/>
  <c r="I19" i="125"/>
  <c r="L19" i="125" s="1"/>
  <c r="I23" i="125"/>
  <c r="L23" i="125" s="1"/>
  <c r="I22" i="134"/>
  <c r="L22" i="134" s="1"/>
  <c r="I33" i="134"/>
  <c r="L33" i="134" s="1"/>
  <c r="F44" i="134"/>
  <c r="I20" i="133"/>
  <c r="L20" i="133" s="1"/>
  <c r="I22" i="133"/>
  <c r="L22" i="133" s="1"/>
  <c r="I23" i="133"/>
  <c r="L23" i="133" s="1"/>
  <c r="I33" i="133"/>
  <c r="L33" i="133" s="1"/>
  <c r="I14" i="133"/>
  <c r="L14" i="133" s="1"/>
  <c r="I24" i="133"/>
  <c r="L24" i="133" s="1"/>
  <c r="I18" i="133"/>
  <c r="L18" i="133" s="1"/>
  <c r="J44" i="123"/>
  <c r="I44" i="123"/>
  <c r="I21" i="132"/>
  <c r="L21" i="132" s="1"/>
  <c r="H44" i="132"/>
  <c r="I18" i="132"/>
  <c r="L18" i="132" s="1"/>
  <c r="I25" i="132"/>
  <c r="L25" i="132" s="1"/>
  <c r="I18" i="122"/>
  <c r="L18" i="122" s="1"/>
  <c r="I33" i="122"/>
  <c r="L33" i="122" s="1"/>
  <c r="I11" i="121"/>
  <c r="L11" i="121" s="1"/>
  <c r="I14" i="121"/>
  <c r="L14" i="121" s="1"/>
  <c r="I12" i="121"/>
  <c r="L12" i="121" s="1"/>
  <c r="I18" i="121"/>
  <c r="L18" i="121" s="1"/>
  <c r="I22" i="121"/>
  <c r="L22" i="121" s="1"/>
  <c r="I15" i="121"/>
  <c r="L15" i="121" s="1"/>
  <c r="I23" i="121"/>
  <c r="L23" i="121" s="1"/>
  <c r="I33" i="130"/>
  <c r="L33" i="130" s="1"/>
  <c r="I15" i="130"/>
  <c r="L15" i="130" s="1"/>
  <c r="I5" i="130"/>
  <c r="L5" i="130" s="1"/>
  <c r="I8" i="130"/>
  <c r="L8" i="130" s="1"/>
  <c r="I11" i="130"/>
  <c r="L11" i="130" s="1"/>
  <c r="I14" i="130"/>
  <c r="L14" i="130" s="1"/>
  <c r="I20" i="130"/>
  <c r="L20" i="130" s="1"/>
  <c r="I18" i="130"/>
  <c r="L18" i="130" s="1"/>
  <c r="I23" i="119"/>
  <c r="L23" i="119" s="1"/>
  <c r="J44" i="119"/>
  <c r="I21" i="119"/>
  <c r="L21" i="119" s="1"/>
  <c r="I18" i="119"/>
  <c r="L18" i="119" s="1"/>
  <c r="I25" i="119"/>
  <c r="L25" i="119" s="1"/>
  <c r="J44" i="129"/>
  <c r="I22" i="129"/>
  <c r="L22" i="129" s="1"/>
  <c r="I9" i="113"/>
  <c r="L9" i="113" s="1"/>
  <c r="I14" i="113"/>
  <c r="L14" i="113" s="1"/>
  <c r="I19" i="128"/>
  <c r="L19" i="128" s="1"/>
  <c r="I13" i="128"/>
  <c r="L13" i="128" s="1"/>
  <c r="I18" i="140"/>
  <c r="L18" i="140" s="1"/>
  <c r="I19" i="117"/>
  <c r="L19" i="117" s="1"/>
  <c r="I18" i="139"/>
  <c r="L18" i="139" s="1"/>
  <c r="J44" i="139"/>
  <c r="I19" i="118"/>
  <c r="L19" i="118" s="1"/>
  <c r="I22" i="118"/>
  <c r="L22" i="118" s="1"/>
  <c r="I18" i="137"/>
  <c r="L18" i="137" s="1"/>
  <c r="G24" i="136"/>
  <c r="F23" i="136"/>
  <c r="F27" i="136"/>
  <c r="F31" i="136"/>
  <c r="F35" i="136"/>
  <c r="F28" i="136"/>
  <c r="F32" i="136"/>
  <c r="F36" i="136"/>
  <c r="G40" i="136"/>
  <c r="I19" i="140"/>
  <c r="L19" i="140" s="1"/>
  <c r="I22" i="140"/>
  <c r="L22" i="140" s="1"/>
  <c r="I24" i="140"/>
  <c r="L24" i="140" s="1"/>
  <c r="I20" i="140"/>
  <c r="L20" i="140" s="1"/>
  <c r="I33" i="140"/>
  <c r="L33" i="140" s="1"/>
  <c r="J44" i="140"/>
  <c r="F44" i="140"/>
  <c r="I44" i="140"/>
  <c r="E44" i="140"/>
  <c r="G44" i="140"/>
  <c r="I23" i="140"/>
  <c r="L23" i="140" s="1"/>
  <c r="H44" i="140"/>
  <c r="I33" i="139"/>
  <c r="L33" i="139" s="1"/>
  <c r="I22" i="139"/>
  <c r="L22" i="139" s="1"/>
  <c r="I25" i="139"/>
  <c r="L25" i="139" s="1"/>
  <c r="I21" i="139"/>
  <c r="L21" i="139" s="1"/>
  <c r="L39" i="139" s="1"/>
  <c r="I23" i="139"/>
  <c r="L23" i="139" s="1"/>
  <c r="G44" i="139"/>
  <c r="K44" i="139"/>
  <c r="H44" i="139"/>
  <c r="E44" i="139"/>
  <c r="I44" i="139"/>
  <c r="F44" i="139"/>
  <c r="F44" i="127"/>
  <c r="J44" i="137"/>
  <c r="I23" i="138"/>
  <c r="L23" i="138" s="1"/>
  <c r="I21" i="138"/>
  <c r="L21" i="138" s="1"/>
  <c r="I20" i="138"/>
  <c r="L20" i="138" s="1"/>
  <c r="I25" i="138"/>
  <c r="L25" i="138" s="1"/>
  <c r="I33" i="138"/>
  <c r="L33" i="138" s="1"/>
  <c r="I19" i="138"/>
  <c r="L19" i="138" s="1"/>
  <c r="I22" i="138"/>
  <c r="L22" i="138" s="1"/>
  <c r="G44" i="138"/>
  <c r="K44" i="138"/>
  <c r="H44" i="138"/>
  <c r="E44" i="138"/>
  <c r="I44" i="138"/>
  <c r="F44" i="138"/>
  <c r="F44" i="137"/>
  <c r="I19" i="137"/>
  <c r="L19" i="137" s="1"/>
  <c r="I21" i="137"/>
  <c r="L21" i="137" s="1"/>
  <c r="I12" i="137"/>
  <c r="L12" i="137" s="1"/>
  <c r="I13" i="137"/>
  <c r="L13" i="137" s="1"/>
  <c r="I25" i="137"/>
  <c r="L25" i="137" s="1"/>
  <c r="I24" i="137"/>
  <c r="L24" i="137" s="1"/>
  <c r="I20" i="137"/>
  <c r="L20" i="137" s="1"/>
  <c r="I15" i="137"/>
  <c r="L15" i="137" s="1"/>
  <c r="I22" i="137"/>
  <c r="L22" i="137" s="1"/>
  <c r="I23" i="137"/>
  <c r="L23" i="137" s="1"/>
  <c r="I33" i="137"/>
  <c r="L33" i="137" s="1"/>
  <c r="G44" i="137"/>
  <c r="K44" i="137"/>
  <c r="H44" i="137"/>
  <c r="E44" i="137"/>
  <c r="G10" i="136"/>
  <c r="F10" i="136"/>
  <c r="G14" i="136"/>
  <c r="F14" i="136"/>
  <c r="G18" i="136"/>
  <c r="F18" i="136"/>
  <c r="G22" i="136"/>
  <c r="F22" i="136"/>
  <c r="G11" i="136"/>
  <c r="F11" i="136"/>
  <c r="G15" i="136"/>
  <c r="F15" i="136"/>
  <c r="G19" i="136"/>
  <c r="F19" i="136"/>
  <c r="G8" i="136"/>
  <c r="F8" i="136"/>
  <c r="G12" i="136"/>
  <c r="F12" i="136"/>
  <c r="G16" i="136"/>
  <c r="F16" i="136"/>
  <c r="G20" i="136"/>
  <c r="F20" i="136"/>
  <c r="G9" i="136"/>
  <c r="F9" i="136"/>
  <c r="G13" i="136"/>
  <c r="F13" i="136"/>
  <c r="G17" i="136"/>
  <c r="F17" i="136"/>
  <c r="G21" i="136"/>
  <c r="F21" i="136"/>
  <c r="F26" i="136"/>
  <c r="F30" i="136"/>
  <c r="F34" i="136"/>
  <c r="F38" i="136"/>
  <c r="G44" i="136"/>
  <c r="F44" i="136"/>
  <c r="G48" i="136"/>
  <c r="F48" i="136"/>
  <c r="G52" i="136"/>
  <c r="F52" i="136"/>
  <c r="G56" i="136"/>
  <c r="F56" i="136"/>
  <c r="G60" i="136"/>
  <c r="F60" i="136"/>
  <c r="G64" i="136"/>
  <c r="F64" i="136"/>
  <c r="G68" i="136"/>
  <c r="F68" i="136"/>
  <c r="G72" i="136"/>
  <c r="F72" i="136"/>
  <c r="G76" i="136"/>
  <c r="F76" i="136"/>
  <c r="G80" i="136"/>
  <c r="F80" i="136"/>
  <c r="G84" i="136"/>
  <c r="F84" i="136"/>
  <c r="G88" i="136"/>
  <c r="F88" i="136"/>
  <c r="G92" i="136"/>
  <c r="F92" i="136"/>
  <c r="G96" i="136"/>
  <c r="F96" i="136"/>
  <c r="G100" i="136"/>
  <c r="F100" i="136"/>
  <c r="G104" i="136"/>
  <c r="F104" i="136"/>
  <c r="F37" i="136"/>
  <c r="F41" i="136"/>
  <c r="G45" i="136"/>
  <c r="F45" i="136"/>
  <c r="G49" i="136"/>
  <c r="F49" i="136"/>
  <c r="G53" i="136"/>
  <c r="F53" i="136"/>
  <c r="G57" i="136"/>
  <c r="F57" i="136"/>
  <c r="G61" i="136"/>
  <c r="F61" i="136"/>
  <c r="G65" i="136"/>
  <c r="F65" i="136"/>
  <c r="G69" i="136"/>
  <c r="F69" i="136"/>
  <c r="G73" i="136"/>
  <c r="F73" i="136"/>
  <c r="G77" i="136"/>
  <c r="F77" i="136"/>
  <c r="G81" i="136"/>
  <c r="F81" i="136"/>
  <c r="G85" i="136"/>
  <c r="F85" i="136"/>
  <c r="G89" i="136"/>
  <c r="F89" i="136"/>
  <c r="G93" i="136"/>
  <c r="F93" i="136"/>
  <c r="G97" i="136"/>
  <c r="F97" i="136"/>
  <c r="G101" i="136"/>
  <c r="F101" i="136"/>
  <c r="G105" i="136"/>
  <c r="F105" i="136"/>
  <c r="G42" i="136"/>
  <c r="F42" i="136"/>
  <c r="G46" i="136"/>
  <c r="F46" i="136"/>
  <c r="G50" i="136"/>
  <c r="F50" i="136"/>
  <c r="G54" i="136"/>
  <c r="F54" i="136"/>
  <c r="G58" i="136"/>
  <c r="F58" i="136"/>
  <c r="G62" i="136"/>
  <c r="F62" i="136"/>
  <c r="G66" i="136"/>
  <c r="F66" i="136"/>
  <c r="G70" i="136"/>
  <c r="F70" i="136"/>
  <c r="G74" i="136"/>
  <c r="F74" i="136"/>
  <c r="G78" i="136"/>
  <c r="F78" i="136"/>
  <c r="G82" i="136"/>
  <c r="F82" i="136"/>
  <c r="G86" i="136"/>
  <c r="F86" i="136"/>
  <c r="G90" i="136"/>
  <c r="F90" i="136"/>
  <c r="G94" i="136"/>
  <c r="F94" i="136"/>
  <c r="G98" i="136"/>
  <c r="F98" i="136"/>
  <c r="G102" i="136"/>
  <c r="F102" i="136"/>
  <c r="G106" i="136"/>
  <c r="F106" i="136"/>
  <c r="G43" i="136"/>
  <c r="F43" i="136"/>
  <c r="G47" i="136"/>
  <c r="F47" i="136"/>
  <c r="G51" i="136"/>
  <c r="F51" i="136"/>
  <c r="G55" i="136"/>
  <c r="F55" i="136"/>
  <c r="G59" i="136"/>
  <c r="F59" i="136"/>
  <c r="G63" i="136"/>
  <c r="F63" i="136"/>
  <c r="G67" i="136"/>
  <c r="F67" i="136"/>
  <c r="G71" i="136"/>
  <c r="F71" i="136"/>
  <c r="G75" i="136"/>
  <c r="F75" i="136"/>
  <c r="G79" i="136"/>
  <c r="F79" i="136"/>
  <c r="G83" i="136"/>
  <c r="F83" i="136"/>
  <c r="G87" i="136"/>
  <c r="F87" i="136"/>
  <c r="G91" i="136"/>
  <c r="F91" i="136"/>
  <c r="G95" i="136"/>
  <c r="F95" i="136"/>
  <c r="G99" i="136"/>
  <c r="F99" i="136"/>
  <c r="G103" i="136"/>
  <c r="F103" i="136"/>
  <c r="G107" i="136"/>
  <c r="F107" i="136"/>
  <c r="H44" i="134"/>
  <c r="J44" i="134"/>
  <c r="F44" i="132"/>
  <c r="E44" i="131"/>
  <c r="I44" i="129"/>
  <c r="I15" i="135"/>
  <c r="L15" i="135" s="1"/>
  <c r="I8" i="135"/>
  <c r="L8" i="135" s="1"/>
  <c r="I14" i="135"/>
  <c r="L14" i="135" s="1"/>
  <c r="I21" i="135"/>
  <c r="L21" i="135" s="1"/>
  <c r="I25" i="135"/>
  <c r="L25" i="135" s="1"/>
  <c r="I33" i="135"/>
  <c r="L33" i="135" s="1"/>
  <c r="I24" i="135"/>
  <c r="L24" i="135" s="1"/>
  <c r="I20" i="135"/>
  <c r="L20" i="135" s="1"/>
  <c r="I13" i="135"/>
  <c r="L13" i="135" s="1"/>
  <c r="I22" i="135"/>
  <c r="L22" i="135" s="1"/>
  <c r="I23" i="135"/>
  <c r="L23" i="135" s="1"/>
  <c r="G44" i="135"/>
  <c r="K44" i="135"/>
  <c r="H44" i="135"/>
  <c r="E44" i="135"/>
  <c r="I44" i="135"/>
  <c r="F44" i="135"/>
  <c r="I18" i="134"/>
  <c r="L18" i="134" s="1"/>
  <c r="I24" i="134"/>
  <c r="L24" i="134" s="1"/>
  <c r="I20" i="134"/>
  <c r="L20" i="134" s="1"/>
  <c r="I21" i="134"/>
  <c r="L21" i="134" s="1"/>
  <c r="I25" i="134"/>
  <c r="L25" i="134" s="1"/>
  <c r="I23" i="134"/>
  <c r="L23" i="134" s="1"/>
  <c r="G44" i="134"/>
  <c r="K44" i="134"/>
  <c r="E44" i="134"/>
  <c r="L39" i="133"/>
  <c r="J44" i="133"/>
  <c r="I44" i="133"/>
  <c r="E44" i="133"/>
  <c r="H44" i="133"/>
  <c r="K44" i="133"/>
  <c r="G44" i="133"/>
  <c r="F44" i="133"/>
  <c r="L40" i="133"/>
  <c r="M33" i="133" s="1"/>
  <c r="I33" i="132"/>
  <c r="L33" i="132" s="1"/>
  <c r="L40" i="132" s="1"/>
  <c r="G44" i="132"/>
  <c r="K44" i="132"/>
  <c r="E44" i="132"/>
  <c r="I24" i="131"/>
  <c r="L24" i="131" s="1"/>
  <c r="I20" i="131"/>
  <c r="L20" i="131" s="1"/>
  <c r="I13" i="131"/>
  <c r="L13" i="131" s="1"/>
  <c r="I25" i="131"/>
  <c r="L25" i="131" s="1"/>
  <c r="I21" i="131"/>
  <c r="L21" i="131" s="1"/>
  <c r="H44" i="131"/>
  <c r="K44" i="131"/>
  <c r="G44" i="131"/>
  <c r="I44" i="131"/>
  <c r="I23" i="131"/>
  <c r="L23" i="131" s="1"/>
  <c r="I33" i="131"/>
  <c r="L33" i="131" s="1"/>
  <c r="J44" i="131"/>
  <c r="I21" i="130"/>
  <c r="L21" i="130" s="1"/>
  <c r="I22" i="130"/>
  <c r="L22" i="130" s="1"/>
  <c r="I25" i="130"/>
  <c r="L25" i="130" s="1"/>
  <c r="I23" i="130"/>
  <c r="L23" i="130" s="1"/>
  <c r="G44" i="130"/>
  <c r="K44" i="130"/>
  <c r="E44" i="130"/>
  <c r="I23" i="129"/>
  <c r="L23" i="129" s="1"/>
  <c r="I24" i="129"/>
  <c r="L24" i="129" s="1"/>
  <c r="I21" i="129"/>
  <c r="L21" i="129" s="1"/>
  <c r="I25" i="129"/>
  <c r="L25" i="129" s="1"/>
  <c r="L39" i="129" s="1"/>
  <c r="G44" i="129"/>
  <c r="K44" i="129"/>
  <c r="E44" i="129"/>
  <c r="I23" i="128"/>
  <c r="L23" i="128" s="1"/>
  <c r="I22" i="128"/>
  <c r="L22" i="128" s="1"/>
  <c r="I24" i="128"/>
  <c r="L24" i="128" s="1"/>
  <c r="I18" i="128"/>
  <c r="L18" i="128" s="1"/>
  <c r="I15" i="128"/>
  <c r="L15" i="128" s="1"/>
  <c r="I21" i="128"/>
  <c r="L21" i="128" s="1"/>
  <c r="I25" i="128"/>
  <c r="L25" i="128" s="1"/>
  <c r="I33" i="128"/>
  <c r="L33" i="128" s="1"/>
  <c r="I20" i="128"/>
  <c r="L20" i="128" s="1"/>
  <c r="G44" i="128"/>
  <c r="K44" i="128"/>
  <c r="H44" i="128"/>
  <c r="E44" i="128"/>
  <c r="I44" i="128"/>
  <c r="F44" i="128"/>
  <c r="E44" i="111"/>
  <c r="I44" i="111"/>
  <c r="F44" i="111"/>
  <c r="J44" i="111"/>
  <c r="G44" i="111"/>
  <c r="K44" i="111"/>
  <c r="G44" i="39"/>
  <c r="K44" i="39"/>
  <c r="H44" i="39"/>
  <c r="E44" i="39"/>
  <c r="I44" i="39"/>
  <c r="F44" i="39"/>
  <c r="H44" i="127"/>
  <c r="J44" i="127"/>
  <c r="G44" i="126"/>
  <c r="J44" i="124"/>
  <c r="G44" i="124"/>
  <c r="H44" i="123"/>
  <c r="F44" i="123"/>
  <c r="J44" i="122"/>
  <c r="I18" i="127"/>
  <c r="L18" i="127" s="1"/>
  <c r="I21" i="127"/>
  <c r="L21" i="127" s="1"/>
  <c r="I25" i="127"/>
  <c r="L25" i="127" s="1"/>
  <c r="G44" i="127"/>
  <c r="K44" i="127"/>
  <c r="E44" i="127"/>
  <c r="I25" i="126"/>
  <c r="L25" i="126" s="1"/>
  <c r="I21" i="126"/>
  <c r="L21" i="126" s="1"/>
  <c r="I15" i="126"/>
  <c r="L15" i="126" s="1"/>
  <c r="I18" i="126"/>
  <c r="L18" i="126" s="1"/>
  <c r="I22" i="126"/>
  <c r="L22" i="126" s="1"/>
  <c r="I33" i="126"/>
  <c r="L33" i="126" s="1"/>
  <c r="I20" i="126"/>
  <c r="L20" i="126" s="1"/>
  <c r="I24" i="126"/>
  <c r="L24" i="126" s="1"/>
  <c r="E44" i="126"/>
  <c r="J44" i="126"/>
  <c r="F44" i="126"/>
  <c r="H44" i="126"/>
  <c r="I44" i="126"/>
  <c r="I24" i="125"/>
  <c r="L24" i="125" s="1"/>
  <c r="I20" i="125"/>
  <c r="L20" i="125" s="1"/>
  <c r="I15" i="125"/>
  <c r="L15" i="125" s="1"/>
  <c r="I21" i="125"/>
  <c r="L21" i="125" s="1"/>
  <c r="I25" i="125"/>
  <c r="L25" i="125" s="1"/>
  <c r="J44" i="125"/>
  <c r="F44" i="125"/>
  <c r="I44" i="125"/>
  <c r="E44" i="125"/>
  <c r="H44" i="125"/>
  <c r="K44" i="125"/>
  <c r="G44" i="125"/>
  <c r="I23" i="124"/>
  <c r="L23" i="124" s="1"/>
  <c r="I19" i="124"/>
  <c r="L19" i="124" s="1"/>
  <c r="I25" i="124"/>
  <c r="L25" i="124" s="1"/>
  <c r="I21" i="124"/>
  <c r="L21" i="124" s="1"/>
  <c r="I22" i="124"/>
  <c r="L22" i="124" s="1"/>
  <c r="I15" i="124"/>
  <c r="L15" i="124" s="1"/>
  <c r="I18" i="124"/>
  <c r="L18" i="124" s="1"/>
  <c r="I20" i="124"/>
  <c r="L20" i="124" s="1"/>
  <c r="I24" i="124"/>
  <c r="L24" i="124" s="1"/>
  <c r="H44" i="124"/>
  <c r="E44" i="124"/>
  <c r="I44" i="124"/>
  <c r="F44" i="124"/>
  <c r="I24" i="123"/>
  <c r="L24" i="123" s="1"/>
  <c r="I23" i="123"/>
  <c r="L23" i="123" s="1"/>
  <c r="I22" i="123"/>
  <c r="L22" i="123" s="1"/>
  <c r="I20" i="123"/>
  <c r="L20" i="123" s="1"/>
  <c r="I33" i="123"/>
  <c r="L33" i="123" s="1"/>
  <c r="I15" i="123"/>
  <c r="L15" i="123" s="1"/>
  <c r="I19" i="123"/>
  <c r="L19" i="123" s="1"/>
  <c r="I21" i="123"/>
  <c r="L21" i="123" s="1"/>
  <c r="I25" i="123"/>
  <c r="L25" i="123" s="1"/>
  <c r="E44" i="123"/>
  <c r="I21" i="122"/>
  <c r="L21" i="122" s="1"/>
  <c r="I22" i="122"/>
  <c r="L22" i="122" s="1"/>
  <c r="I25" i="122"/>
  <c r="L25" i="122" s="1"/>
  <c r="I23" i="122"/>
  <c r="L23" i="122" s="1"/>
  <c r="G44" i="122"/>
  <c r="K44" i="122"/>
  <c r="E44" i="122"/>
  <c r="I44" i="121"/>
  <c r="F44" i="121"/>
  <c r="I19" i="121"/>
  <c r="L19" i="121" s="1"/>
  <c r="I20" i="121"/>
  <c r="L20" i="121" s="1"/>
  <c r="I24" i="121"/>
  <c r="L24" i="121" s="1"/>
  <c r="I21" i="121"/>
  <c r="L21" i="121" s="1"/>
  <c r="I33" i="121"/>
  <c r="L33" i="121" s="1"/>
  <c r="G44" i="121"/>
  <c r="K44" i="121"/>
  <c r="H44" i="121"/>
  <c r="E44" i="121"/>
  <c r="F44" i="119"/>
  <c r="I44" i="119"/>
  <c r="I33" i="119"/>
  <c r="L33" i="119" s="1"/>
  <c r="G44" i="119"/>
  <c r="K44" i="119"/>
  <c r="E44" i="119"/>
  <c r="J44" i="118"/>
  <c r="F44" i="118"/>
  <c r="H44" i="118"/>
  <c r="K44" i="118"/>
  <c r="G44" i="118"/>
  <c r="E44" i="118"/>
  <c r="I24" i="118"/>
  <c r="L24" i="118" s="1"/>
  <c r="I20" i="118"/>
  <c r="L20" i="118" s="1"/>
  <c r="I15" i="118"/>
  <c r="L15" i="118" s="1"/>
  <c r="I18" i="118"/>
  <c r="L18" i="118" s="1"/>
  <c r="I21" i="118"/>
  <c r="L21" i="118" s="1"/>
  <c r="I25" i="118"/>
  <c r="L25" i="118" s="1"/>
  <c r="I23" i="118"/>
  <c r="L23" i="118" s="1"/>
  <c r="I33" i="118"/>
  <c r="L33" i="118" s="1"/>
  <c r="I24" i="117"/>
  <c r="L24" i="117" s="1"/>
  <c r="I20" i="117"/>
  <c r="L20" i="117" s="1"/>
  <c r="I18" i="117"/>
  <c r="L18" i="117" s="1"/>
  <c r="I23" i="117"/>
  <c r="L23" i="117" s="1"/>
  <c r="I15" i="117"/>
  <c r="L15" i="117" s="1"/>
  <c r="I21" i="117"/>
  <c r="L21" i="117" s="1"/>
  <c r="I25" i="117"/>
  <c r="L25" i="117" s="1"/>
  <c r="I33" i="117"/>
  <c r="L33" i="117" s="1"/>
  <c r="I22" i="117"/>
  <c r="L22" i="117" s="1"/>
  <c r="G44" i="117"/>
  <c r="K44" i="117"/>
  <c r="H44" i="117"/>
  <c r="E44" i="117"/>
  <c r="I44" i="117"/>
  <c r="F44" i="117"/>
  <c r="I19" i="113"/>
  <c r="L19" i="113" s="1"/>
  <c r="I5" i="113"/>
  <c r="L5" i="113" s="1"/>
  <c r="I11" i="113"/>
  <c r="L11" i="113" s="1"/>
  <c r="I13" i="113"/>
  <c r="L13" i="113" s="1"/>
  <c r="I22" i="113"/>
  <c r="L22" i="113" s="1"/>
  <c r="I21" i="113"/>
  <c r="L21" i="113" s="1"/>
  <c r="I24" i="113"/>
  <c r="L24" i="113" s="1"/>
  <c r="I20" i="113"/>
  <c r="L20" i="113" s="1"/>
  <c r="I15" i="113"/>
  <c r="L15" i="113" s="1"/>
  <c r="I18" i="113"/>
  <c r="L18" i="113" s="1"/>
  <c r="I23" i="113"/>
  <c r="L23" i="113" s="1"/>
  <c r="I25" i="113"/>
  <c r="L25" i="113" s="1"/>
  <c r="I33" i="113"/>
  <c r="L33" i="113" s="1"/>
  <c r="G44" i="113"/>
  <c r="K44" i="113"/>
  <c r="H44" i="113"/>
  <c r="E44" i="113"/>
  <c r="I44" i="113"/>
  <c r="F44" i="113"/>
  <c r="L40" i="126" l="1"/>
  <c r="M30" i="126" s="1"/>
  <c r="L39" i="134"/>
  <c r="L39" i="123"/>
  <c r="L39" i="122"/>
  <c r="L40" i="122"/>
  <c r="M32" i="122" s="1"/>
  <c r="L39" i="137"/>
  <c r="L39" i="140"/>
  <c r="L40" i="140"/>
  <c r="M24" i="140" s="1"/>
  <c r="L40" i="139"/>
  <c r="L40" i="138"/>
  <c r="M23" i="138" s="1"/>
  <c r="L39" i="138"/>
  <c r="L40" i="137"/>
  <c r="M21" i="137" s="1"/>
  <c r="L40" i="135"/>
  <c r="M14" i="135" s="1"/>
  <c r="L39" i="135"/>
  <c r="L40" i="134"/>
  <c r="M18" i="134" s="1"/>
  <c r="M17" i="133"/>
  <c r="M6" i="133"/>
  <c r="M27" i="133"/>
  <c r="M7" i="133"/>
  <c r="M31" i="133"/>
  <c r="M16" i="133"/>
  <c r="M15" i="133"/>
  <c r="M25" i="133"/>
  <c r="M30" i="133"/>
  <c r="M29" i="133"/>
  <c r="M26" i="133"/>
  <c r="M8" i="133"/>
  <c r="M12" i="133"/>
  <c r="M9" i="133"/>
  <c r="M32" i="133"/>
  <c r="M21" i="133"/>
  <c r="M23" i="133"/>
  <c r="M22" i="133"/>
  <c r="M20" i="133"/>
  <c r="M10" i="133"/>
  <c r="M24" i="133"/>
  <c r="M28" i="133"/>
  <c r="M11" i="133"/>
  <c r="M19" i="133"/>
  <c r="N34" i="133"/>
  <c r="M5" i="133"/>
  <c r="M18" i="133"/>
  <c r="M14" i="133"/>
  <c r="M13" i="133"/>
  <c r="M17" i="132"/>
  <c r="M15" i="132"/>
  <c r="M11" i="132"/>
  <c r="M6" i="132"/>
  <c r="M7" i="132"/>
  <c r="M19" i="132"/>
  <c r="M13" i="132"/>
  <c r="M10" i="132"/>
  <c r="M32" i="132"/>
  <c r="M30" i="132"/>
  <c r="M28" i="132"/>
  <c r="M26" i="132"/>
  <c r="M16" i="132"/>
  <c r="M12" i="132"/>
  <c r="M25" i="132"/>
  <c r="M31" i="132"/>
  <c r="M5" i="132"/>
  <c r="M20" i="132"/>
  <c r="M18" i="132"/>
  <c r="M14" i="132"/>
  <c r="M8" i="132"/>
  <c r="M22" i="132"/>
  <c r="M21" i="132"/>
  <c r="M27" i="132"/>
  <c r="M9" i="132"/>
  <c r="M24" i="132"/>
  <c r="M23" i="132"/>
  <c r="M29" i="132"/>
  <c r="M33" i="132"/>
  <c r="L39" i="132"/>
  <c r="L39" i="131"/>
  <c r="L40" i="131"/>
  <c r="M33" i="131" s="1"/>
  <c r="L40" i="130"/>
  <c r="M22" i="130" s="1"/>
  <c r="L39" i="130"/>
  <c r="L40" i="129"/>
  <c r="M25" i="129" s="1"/>
  <c r="L39" i="128"/>
  <c r="L40" i="128"/>
  <c r="M23" i="128" s="1"/>
  <c r="L39" i="127"/>
  <c r="L40" i="127"/>
  <c r="M25" i="127" s="1"/>
  <c r="M9" i="126"/>
  <c r="M19" i="126"/>
  <c r="M24" i="126"/>
  <c r="L39" i="126"/>
  <c r="L39" i="125"/>
  <c r="L40" i="125"/>
  <c r="M25" i="125" s="1"/>
  <c r="L39" i="124"/>
  <c r="L40" i="124"/>
  <c r="L40" i="123"/>
  <c r="M6" i="122"/>
  <c r="M20" i="122"/>
  <c r="M13" i="122"/>
  <c r="M7" i="122"/>
  <c r="M9" i="122"/>
  <c r="M16" i="122"/>
  <c r="M21" i="122"/>
  <c r="L39" i="121"/>
  <c r="L40" i="121"/>
  <c r="L39" i="119"/>
  <c r="L40" i="119"/>
  <c r="M33" i="119" s="1"/>
  <c r="L39" i="118"/>
  <c r="L40" i="118"/>
  <c r="L40" i="117"/>
  <c r="M33" i="117" s="1"/>
  <c r="L39" i="117"/>
  <c r="L40" i="113"/>
  <c r="L39" i="113"/>
  <c r="M15" i="126" l="1"/>
  <c r="M11" i="126"/>
  <c r="M27" i="126"/>
  <c r="M18" i="126"/>
  <c r="M8" i="126"/>
  <c r="M30" i="122"/>
  <c r="M33" i="138"/>
  <c r="M21" i="138"/>
  <c r="M22" i="138"/>
  <c r="M25" i="126"/>
  <c r="M23" i="126"/>
  <c r="M5" i="126"/>
  <c r="M17" i="126"/>
  <c r="M32" i="126"/>
  <c r="M6" i="126"/>
  <c r="M31" i="126"/>
  <c r="M33" i="126"/>
  <c r="M22" i="126"/>
  <c r="M14" i="126"/>
  <c r="M13" i="126"/>
  <c r="M16" i="126"/>
  <c r="M29" i="126"/>
  <c r="M10" i="126"/>
  <c r="M21" i="126"/>
  <c r="M20" i="126"/>
  <c r="M28" i="126"/>
  <c r="M26" i="126"/>
  <c r="M12" i="126"/>
  <c r="M7" i="126"/>
  <c r="M13" i="135"/>
  <c r="M20" i="135"/>
  <c r="M23" i="135"/>
  <c r="M21" i="135"/>
  <c r="M25" i="135"/>
  <c r="M15" i="135"/>
  <c r="M24" i="135"/>
  <c r="M33" i="135"/>
  <c r="M21" i="125"/>
  <c r="M24" i="125"/>
  <c r="M20" i="125"/>
  <c r="M24" i="134"/>
  <c r="M33" i="122"/>
  <c r="M25" i="122"/>
  <c r="M14" i="122"/>
  <c r="O14" i="122" s="1"/>
  <c r="M10" i="122"/>
  <c r="M18" i="122"/>
  <c r="N34" i="122"/>
  <c r="O44" i="122" s="1"/>
  <c r="O34" i="122" s="1"/>
  <c r="O33" i="122" s="1"/>
  <c r="M19" i="122"/>
  <c r="O19" i="122" s="1"/>
  <c r="M26" i="122"/>
  <c r="M22" i="122"/>
  <c r="M27" i="122"/>
  <c r="M23" i="122"/>
  <c r="N23" i="122" s="1"/>
  <c r="M15" i="122"/>
  <c r="M11" i="122"/>
  <c r="M8" i="122"/>
  <c r="M31" i="122"/>
  <c r="M12" i="122"/>
  <c r="M28" i="122"/>
  <c r="M29" i="122"/>
  <c r="M24" i="122"/>
  <c r="O24" i="122" s="1"/>
  <c r="M5" i="122"/>
  <c r="M17" i="122"/>
  <c r="M21" i="131"/>
  <c r="M20" i="131"/>
  <c r="M13" i="131"/>
  <c r="M24" i="131"/>
  <c r="M21" i="130"/>
  <c r="M25" i="130"/>
  <c r="M23" i="130"/>
  <c r="M18" i="128"/>
  <c r="M15" i="128"/>
  <c r="M24" i="128"/>
  <c r="M33" i="140"/>
  <c r="M22" i="140"/>
  <c r="M20" i="140"/>
  <c r="M28" i="140"/>
  <c r="M10" i="140"/>
  <c r="M6" i="140"/>
  <c r="M32" i="140"/>
  <c r="M12" i="140"/>
  <c r="M11" i="140"/>
  <c r="M25" i="140"/>
  <c r="M16" i="140"/>
  <c r="M14" i="140"/>
  <c r="M13" i="140"/>
  <c r="M5" i="140"/>
  <c r="M30" i="140"/>
  <c r="M21" i="140"/>
  <c r="M7" i="140"/>
  <c r="M15" i="140"/>
  <c r="M8" i="140"/>
  <c r="M26" i="140"/>
  <c r="M27" i="140"/>
  <c r="N34" i="140"/>
  <c r="M9" i="140"/>
  <c r="M18" i="140"/>
  <c r="M17" i="140"/>
  <c r="M31" i="140"/>
  <c r="M29" i="140"/>
  <c r="M23" i="140"/>
  <c r="M19" i="140"/>
  <c r="M30" i="139"/>
  <c r="M26" i="139"/>
  <c r="M27" i="139"/>
  <c r="M17" i="139"/>
  <c r="M13" i="139"/>
  <c r="M7" i="139"/>
  <c r="M14" i="139"/>
  <c r="M6" i="139"/>
  <c r="M16" i="139"/>
  <c r="M11" i="139"/>
  <c r="M5" i="139"/>
  <c r="M10" i="139"/>
  <c r="M19" i="139"/>
  <c r="M28" i="139"/>
  <c r="N34" i="139"/>
  <c r="M20" i="139"/>
  <c r="M12" i="139"/>
  <c r="M8" i="139"/>
  <c r="M32" i="139"/>
  <c r="M9" i="139"/>
  <c r="M18" i="139"/>
  <c r="M15" i="139"/>
  <c r="M29" i="139"/>
  <c r="M24" i="139"/>
  <c r="M31" i="139"/>
  <c r="M22" i="139"/>
  <c r="M33" i="139"/>
  <c r="M23" i="139"/>
  <c r="M25" i="139"/>
  <c r="M21" i="139"/>
  <c r="M32" i="138"/>
  <c r="M28" i="138"/>
  <c r="M17" i="138"/>
  <c r="M7" i="138"/>
  <c r="M15" i="138"/>
  <c r="M18" i="138"/>
  <c r="M6" i="138"/>
  <c r="M14" i="138"/>
  <c r="M24" i="138"/>
  <c r="M30" i="138"/>
  <c r="M13" i="138"/>
  <c r="M5" i="138"/>
  <c r="M11" i="138"/>
  <c r="M29" i="138"/>
  <c r="M8" i="138"/>
  <c r="M9" i="138"/>
  <c r="M27" i="138"/>
  <c r="N34" i="138"/>
  <c r="M10" i="138"/>
  <c r="M12" i="138"/>
  <c r="M31" i="138"/>
  <c r="M16" i="138"/>
  <c r="M26" i="138"/>
  <c r="M20" i="138"/>
  <c r="M19" i="138"/>
  <c r="M25" i="138"/>
  <c r="M12" i="137"/>
  <c r="M20" i="137"/>
  <c r="M22" i="137"/>
  <c r="M24" i="137"/>
  <c r="M30" i="137"/>
  <c r="M31" i="137"/>
  <c r="M27" i="137"/>
  <c r="M32" i="137"/>
  <c r="M28" i="137"/>
  <c r="M26" i="137"/>
  <c r="M9" i="137"/>
  <c r="M11" i="137"/>
  <c r="M5" i="137"/>
  <c r="M18" i="137"/>
  <c r="M10" i="137"/>
  <c r="M29" i="137"/>
  <c r="M8" i="137"/>
  <c r="M6" i="137"/>
  <c r="M16" i="137"/>
  <c r="M14" i="137"/>
  <c r="M17" i="137"/>
  <c r="M7" i="137"/>
  <c r="N34" i="137"/>
  <c r="M23" i="137"/>
  <c r="M15" i="137"/>
  <c r="M19" i="137"/>
  <c r="M13" i="137"/>
  <c r="M33" i="137"/>
  <c r="M25" i="137"/>
  <c r="M31" i="135"/>
  <c r="M27" i="135"/>
  <c r="M26" i="135"/>
  <c r="M18" i="135"/>
  <c r="M5" i="135"/>
  <c r="M16" i="135"/>
  <c r="M29" i="135"/>
  <c r="M28" i="135"/>
  <c r="M10" i="135"/>
  <c r="M19" i="135"/>
  <c r="M12" i="135"/>
  <c r="M6" i="135"/>
  <c r="M32" i="135"/>
  <c r="M7" i="135"/>
  <c r="M9" i="135"/>
  <c r="M30" i="135"/>
  <c r="N34" i="135"/>
  <c r="M11" i="135"/>
  <c r="M17" i="135"/>
  <c r="M22" i="135"/>
  <c r="M8" i="135"/>
  <c r="M23" i="134"/>
  <c r="M32" i="134"/>
  <c r="M30" i="134"/>
  <c r="M26" i="134"/>
  <c r="M28" i="134"/>
  <c r="M7" i="134"/>
  <c r="M8" i="134"/>
  <c r="M12" i="134"/>
  <c r="M13" i="134"/>
  <c r="M10" i="134"/>
  <c r="M31" i="134"/>
  <c r="M27" i="134"/>
  <c r="M9" i="134"/>
  <c r="M19" i="134"/>
  <c r="M15" i="134"/>
  <c r="M14" i="134"/>
  <c r="M22" i="134"/>
  <c r="M33" i="134"/>
  <c r="M11" i="134"/>
  <c r="M6" i="134"/>
  <c r="M17" i="134"/>
  <c r="M16" i="134"/>
  <c r="M29" i="134"/>
  <c r="N34" i="134"/>
  <c r="M5" i="134"/>
  <c r="M21" i="134"/>
  <c r="M20" i="134"/>
  <c r="M25" i="134"/>
  <c r="M40" i="133"/>
  <c r="N29" i="133"/>
  <c r="N25" i="133"/>
  <c r="N21" i="133"/>
  <c r="N30" i="133"/>
  <c r="N26" i="133"/>
  <c r="N24" i="133"/>
  <c r="N20" i="133"/>
  <c r="N33" i="133"/>
  <c r="N23" i="133"/>
  <c r="N19" i="133"/>
  <c r="N15" i="133"/>
  <c r="N11" i="133"/>
  <c r="N9" i="133"/>
  <c r="N31" i="133"/>
  <c r="N27" i="133"/>
  <c r="N18" i="133"/>
  <c r="N16" i="133"/>
  <c r="N14" i="133"/>
  <c r="N10" i="133"/>
  <c r="N7" i="133"/>
  <c r="N32" i="133"/>
  <c r="N12" i="133"/>
  <c r="N22" i="133"/>
  <c r="N13" i="133"/>
  <c r="N5" i="133"/>
  <c r="N28" i="133"/>
  <c r="N17" i="133"/>
  <c r="N8" i="133"/>
  <c r="N6" i="133"/>
  <c r="O44" i="133"/>
  <c r="O34" i="133" s="1"/>
  <c r="N34" i="132"/>
  <c r="M40" i="132"/>
  <c r="M31" i="131"/>
  <c r="M27" i="131"/>
  <c r="M26" i="131"/>
  <c r="M17" i="131"/>
  <c r="M6" i="131"/>
  <c r="M12" i="131"/>
  <c r="M7" i="131"/>
  <c r="M18" i="131"/>
  <c r="M16" i="131"/>
  <c r="M22" i="131"/>
  <c r="M19" i="131"/>
  <c r="M10" i="131"/>
  <c r="M30" i="131"/>
  <c r="M28" i="131"/>
  <c r="M15" i="131"/>
  <c r="M32" i="131"/>
  <c r="M14" i="131"/>
  <c r="M5" i="131"/>
  <c r="M29" i="131"/>
  <c r="M8" i="131"/>
  <c r="M11" i="131"/>
  <c r="N34" i="131"/>
  <c r="M9" i="131"/>
  <c r="M25" i="131"/>
  <c r="M23" i="131"/>
  <c r="M32" i="130"/>
  <c r="M30" i="130"/>
  <c r="M28" i="130"/>
  <c r="M26" i="130"/>
  <c r="M10" i="130"/>
  <c r="M6" i="130"/>
  <c r="M17" i="130"/>
  <c r="M15" i="130"/>
  <c r="M14" i="130"/>
  <c r="M24" i="130"/>
  <c r="M29" i="130"/>
  <c r="M13" i="130"/>
  <c r="M5" i="130"/>
  <c r="M20" i="130"/>
  <c r="M18" i="130"/>
  <c r="M33" i="130"/>
  <c r="M19" i="130"/>
  <c r="M8" i="130"/>
  <c r="M9" i="130"/>
  <c r="M27" i="130"/>
  <c r="M16" i="130"/>
  <c r="M7" i="130"/>
  <c r="M11" i="130"/>
  <c r="M12" i="130"/>
  <c r="M31" i="130"/>
  <c r="N34" i="130"/>
  <c r="M24" i="129"/>
  <c r="M23" i="129"/>
  <c r="M32" i="129"/>
  <c r="M30" i="129"/>
  <c r="M28" i="129"/>
  <c r="M26" i="129"/>
  <c r="M7" i="129"/>
  <c r="M16" i="129"/>
  <c r="M10" i="129"/>
  <c r="M8" i="129"/>
  <c r="M6" i="129"/>
  <c r="M5" i="129"/>
  <c r="M14" i="129"/>
  <c r="M20" i="129"/>
  <c r="M33" i="129"/>
  <c r="N34" i="129"/>
  <c r="M18" i="129"/>
  <c r="M11" i="129"/>
  <c r="M17" i="129"/>
  <c r="M9" i="129"/>
  <c r="M15" i="129"/>
  <c r="M19" i="129"/>
  <c r="M29" i="129"/>
  <c r="M13" i="129"/>
  <c r="M22" i="129"/>
  <c r="M12" i="129"/>
  <c r="M31" i="129"/>
  <c r="M27" i="129"/>
  <c r="M21" i="129"/>
  <c r="M20" i="128"/>
  <c r="M25" i="128"/>
  <c r="M22" i="128"/>
  <c r="M28" i="128"/>
  <c r="M16" i="128"/>
  <c r="M10" i="128"/>
  <c r="M6" i="128"/>
  <c r="M9" i="128"/>
  <c r="M13" i="128"/>
  <c r="M27" i="128"/>
  <c r="M26" i="128"/>
  <c r="M5" i="128"/>
  <c r="M12" i="128"/>
  <c r="M11" i="128"/>
  <c r="M31" i="128"/>
  <c r="M32" i="128"/>
  <c r="M29" i="128"/>
  <c r="M30" i="128"/>
  <c r="M8" i="128"/>
  <c r="M19" i="128"/>
  <c r="M17" i="128"/>
  <c r="N34" i="128"/>
  <c r="M14" i="128"/>
  <c r="M7" i="128"/>
  <c r="M33" i="128"/>
  <c r="M21" i="128"/>
  <c r="M20" i="117"/>
  <c r="M21" i="117"/>
  <c r="M18" i="117"/>
  <c r="M21" i="127"/>
  <c r="M32" i="127"/>
  <c r="M30" i="127"/>
  <c r="M28" i="127"/>
  <c r="M26" i="127"/>
  <c r="M9" i="127"/>
  <c r="M16" i="127"/>
  <c r="M10" i="127"/>
  <c r="M6" i="127"/>
  <c r="M14" i="127"/>
  <c r="M7" i="127"/>
  <c r="M17" i="127"/>
  <c r="M5" i="127"/>
  <c r="M15" i="127"/>
  <c r="M11" i="127"/>
  <c r="M31" i="127"/>
  <c r="M24" i="127"/>
  <c r="M22" i="127"/>
  <c r="M19" i="127"/>
  <c r="M8" i="127"/>
  <c r="M12" i="127"/>
  <c r="M27" i="127"/>
  <c r="M33" i="127"/>
  <c r="M29" i="127"/>
  <c r="N34" i="127"/>
  <c r="M13" i="127"/>
  <c r="M23" i="127"/>
  <c r="M20" i="127"/>
  <c r="M18" i="127"/>
  <c r="N34" i="126"/>
  <c r="M31" i="125"/>
  <c r="M27" i="125"/>
  <c r="M16" i="125"/>
  <c r="M7" i="125"/>
  <c r="M6" i="125"/>
  <c r="M10" i="125"/>
  <c r="M9" i="125"/>
  <c r="M18" i="125"/>
  <c r="M12" i="125"/>
  <c r="M22" i="125"/>
  <c r="M19" i="125"/>
  <c r="M13" i="125"/>
  <c r="M5" i="125"/>
  <c r="M26" i="125"/>
  <c r="M23" i="125"/>
  <c r="M17" i="125"/>
  <c r="M28" i="125"/>
  <c r="N34" i="125"/>
  <c r="M8" i="125"/>
  <c r="M14" i="125"/>
  <c r="M30" i="125"/>
  <c r="M11" i="125"/>
  <c r="M33" i="125"/>
  <c r="M32" i="125"/>
  <c r="M29" i="125"/>
  <c r="M15" i="125"/>
  <c r="M26" i="124"/>
  <c r="M27" i="124"/>
  <c r="N34" i="124"/>
  <c r="M16" i="124"/>
  <c r="M29" i="124"/>
  <c r="M10" i="124"/>
  <c r="M6" i="124"/>
  <c r="M11" i="124"/>
  <c r="M12" i="124"/>
  <c r="M32" i="124"/>
  <c r="M5" i="124"/>
  <c r="M7" i="124"/>
  <c r="M33" i="124"/>
  <c r="M8" i="124"/>
  <c r="M9" i="124"/>
  <c r="M17" i="124"/>
  <c r="M28" i="124"/>
  <c r="M31" i="124"/>
  <c r="M13" i="124"/>
  <c r="M14" i="124"/>
  <c r="M30" i="124"/>
  <c r="M22" i="124"/>
  <c r="M25" i="124"/>
  <c r="M20" i="124"/>
  <c r="M19" i="124"/>
  <c r="M23" i="124"/>
  <c r="M21" i="124"/>
  <c r="M24" i="124"/>
  <c r="M15" i="124"/>
  <c r="M18" i="124"/>
  <c r="N34" i="123"/>
  <c r="M26" i="123"/>
  <c r="M16" i="123"/>
  <c r="M30" i="123"/>
  <c r="M10" i="123"/>
  <c r="M6" i="123"/>
  <c r="M13" i="123"/>
  <c r="M28" i="123"/>
  <c r="M17" i="123"/>
  <c r="M32" i="123"/>
  <c r="M11" i="123"/>
  <c r="M8" i="123"/>
  <c r="M29" i="123"/>
  <c r="M9" i="123"/>
  <c r="M18" i="123"/>
  <c r="M7" i="123"/>
  <c r="M5" i="123"/>
  <c r="M12" i="123"/>
  <c r="M27" i="123"/>
  <c r="M14" i="123"/>
  <c r="M31" i="123"/>
  <c r="M15" i="123"/>
  <c r="M20" i="123"/>
  <c r="M24" i="123"/>
  <c r="M21" i="123"/>
  <c r="M22" i="123"/>
  <c r="M33" i="123"/>
  <c r="M19" i="123"/>
  <c r="M23" i="123"/>
  <c r="M25" i="123"/>
  <c r="O25" i="122"/>
  <c r="O21" i="122"/>
  <c r="O27" i="122"/>
  <c r="O23" i="122"/>
  <c r="O20" i="122"/>
  <c r="O17" i="122"/>
  <c r="O32" i="122"/>
  <c r="O28" i="122"/>
  <c r="O13" i="122"/>
  <c r="O9" i="122"/>
  <c r="O5" i="122"/>
  <c r="P44" i="122"/>
  <c r="P34" i="122" s="1"/>
  <c r="M40" i="122"/>
  <c r="N22" i="122"/>
  <c r="N30" i="122"/>
  <c r="N20" i="122"/>
  <c r="N31" i="122"/>
  <c r="N25" i="122"/>
  <c r="N21" i="122"/>
  <c r="N19" i="122"/>
  <c r="N33" i="122"/>
  <c r="N14" i="122"/>
  <c r="N6" i="122"/>
  <c r="N10" i="122"/>
  <c r="N12" i="122"/>
  <c r="N16" i="122"/>
  <c r="M31" i="121"/>
  <c r="M27" i="121"/>
  <c r="M17" i="121"/>
  <c r="M15" i="121"/>
  <c r="M7" i="121"/>
  <c r="M11" i="121"/>
  <c r="M25" i="121"/>
  <c r="M22" i="121"/>
  <c r="M16" i="121"/>
  <c r="N34" i="121"/>
  <c r="M12" i="121"/>
  <c r="M14" i="121"/>
  <c r="M30" i="121"/>
  <c r="M28" i="121"/>
  <c r="M13" i="121"/>
  <c r="M18" i="121"/>
  <c r="M9" i="121"/>
  <c r="M29" i="121"/>
  <c r="M26" i="121"/>
  <c r="M32" i="121"/>
  <c r="M6" i="121"/>
  <c r="M5" i="121"/>
  <c r="M8" i="121"/>
  <c r="M10" i="121"/>
  <c r="M23" i="121"/>
  <c r="M20" i="121"/>
  <c r="M24" i="121"/>
  <c r="M33" i="121"/>
  <c r="M19" i="121"/>
  <c r="M21" i="121"/>
  <c r="M30" i="119"/>
  <c r="M28" i="119"/>
  <c r="M26" i="119"/>
  <c r="M10" i="119"/>
  <c r="M17" i="119"/>
  <c r="M32" i="119"/>
  <c r="M7" i="119"/>
  <c r="M18" i="119"/>
  <c r="M16" i="119"/>
  <c r="M19" i="119"/>
  <c r="M23" i="119"/>
  <c r="M29" i="119"/>
  <c r="M8" i="119"/>
  <c r="M5" i="119"/>
  <c r="M6" i="119"/>
  <c r="M20" i="119"/>
  <c r="M25" i="119"/>
  <c r="M31" i="119"/>
  <c r="M13" i="119"/>
  <c r="M9" i="119"/>
  <c r="M24" i="119"/>
  <c r="M22" i="119"/>
  <c r="M12" i="119"/>
  <c r="M15" i="119"/>
  <c r="M14" i="119"/>
  <c r="M11" i="119"/>
  <c r="M21" i="119"/>
  <c r="M27" i="119"/>
  <c r="N34" i="119"/>
  <c r="M31" i="118"/>
  <c r="M27" i="118"/>
  <c r="M12" i="118"/>
  <c r="M7" i="118"/>
  <c r="M16" i="118"/>
  <c r="M14" i="118"/>
  <c r="M10" i="118"/>
  <c r="M6" i="118"/>
  <c r="M19" i="118"/>
  <c r="M26" i="118"/>
  <c r="M29" i="118"/>
  <c r="N34" i="118"/>
  <c r="M30" i="118"/>
  <c r="M11" i="118"/>
  <c r="M28" i="118"/>
  <c r="M5" i="118"/>
  <c r="M17" i="118"/>
  <c r="M32" i="118"/>
  <c r="M8" i="118"/>
  <c r="M9" i="118"/>
  <c r="M13" i="118"/>
  <c r="M22" i="118"/>
  <c r="M33" i="118"/>
  <c r="M24" i="118"/>
  <c r="M23" i="118"/>
  <c r="M15" i="118"/>
  <c r="M21" i="118"/>
  <c r="M20" i="118"/>
  <c r="M18" i="118"/>
  <c r="M25" i="118"/>
  <c r="M15" i="117"/>
  <c r="M24" i="117"/>
  <c r="M25" i="117"/>
  <c r="M23" i="117"/>
  <c r="M28" i="117"/>
  <c r="M29" i="117"/>
  <c r="M16" i="117"/>
  <c r="M10" i="117"/>
  <c r="M6" i="117"/>
  <c r="M11" i="117"/>
  <c r="M14" i="117"/>
  <c r="M17" i="117"/>
  <c r="M27" i="117"/>
  <c r="M26" i="117"/>
  <c r="M13" i="117"/>
  <c r="M9" i="117"/>
  <c r="M8" i="117"/>
  <c r="M31" i="117"/>
  <c r="M30" i="117"/>
  <c r="M19" i="117"/>
  <c r="M12" i="117"/>
  <c r="M7" i="117"/>
  <c r="N34" i="117"/>
  <c r="M5" i="117"/>
  <c r="M32" i="117"/>
  <c r="M22" i="117"/>
  <c r="M30" i="113"/>
  <c r="M26" i="113"/>
  <c r="M28" i="113"/>
  <c r="M16" i="113"/>
  <c r="M12" i="113"/>
  <c r="M10" i="113"/>
  <c r="M6" i="113"/>
  <c r="M13" i="113"/>
  <c r="M9" i="113"/>
  <c r="M27" i="113"/>
  <c r="M29" i="113"/>
  <c r="M5" i="113"/>
  <c r="M32" i="113"/>
  <c r="M19" i="113"/>
  <c r="M17" i="113"/>
  <c r="M11" i="113"/>
  <c r="M31" i="113"/>
  <c r="M14" i="113"/>
  <c r="M7" i="113"/>
  <c r="N34" i="113"/>
  <c r="M8" i="113"/>
  <c r="M20" i="113"/>
  <c r="M25" i="113"/>
  <c r="M21" i="113"/>
  <c r="M15" i="113"/>
  <c r="M24" i="113"/>
  <c r="M22" i="113"/>
  <c r="M23" i="113"/>
  <c r="M33" i="113"/>
  <c r="M18" i="113"/>
  <c r="M40" i="126" l="1"/>
  <c r="N18" i="122"/>
  <c r="N8" i="122"/>
  <c r="N11" i="122"/>
  <c r="N13" i="122"/>
  <c r="N27" i="122"/>
  <c r="N24" i="122"/>
  <c r="N28" i="122"/>
  <c r="O6" i="122"/>
  <c r="O26" i="122"/>
  <c r="O7" i="122"/>
  <c r="O11" i="122"/>
  <c r="O16" i="122"/>
  <c r="O12" i="122"/>
  <c r="O31" i="122"/>
  <c r="O29" i="122"/>
  <c r="N9" i="122"/>
  <c r="N7" i="122"/>
  <c r="N5" i="122"/>
  <c r="N40" i="122" s="1"/>
  <c r="N15" i="122"/>
  <c r="N17" i="122"/>
  <c r="N29" i="122"/>
  <c r="N26" i="122"/>
  <c r="N32" i="122"/>
  <c r="O8" i="122"/>
  <c r="O30" i="122"/>
  <c r="O10" i="122"/>
  <c r="O15" i="122"/>
  <c r="O18" i="122"/>
  <c r="O22" i="122"/>
  <c r="M40" i="134"/>
  <c r="M40" i="140"/>
  <c r="N30" i="140"/>
  <c r="N26" i="140"/>
  <c r="N24" i="140"/>
  <c r="N20" i="140"/>
  <c r="N33" i="140"/>
  <c r="N31" i="140"/>
  <c r="N27" i="140"/>
  <c r="N23" i="140"/>
  <c r="N29" i="140"/>
  <c r="N25" i="140"/>
  <c r="N21" i="140"/>
  <c r="N17" i="140"/>
  <c r="N13" i="140"/>
  <c r="N22" i="140"/>
  <c r="N32" i="140"/>
  <c r="N28" i="140"/>
  <c r="N18" i="140"/>
  <c r="N16" i="140"/>
  <c r="N7" i="140"/>
  <c r="N19" i="140"/>
  <c r="N15" i="140"/>
  <c r="N14" i="140"/>
  <c r="N12" i="140"/>
  <c r="N11" i="140"/>
  <c r="N9" i="140"/>
  <c r="N5" i="140"/>
  <c r="N10" i="140"/>
  <c r="N8" i="140"/>
  <c r="N6" i="140"/>
  <c r="O44" i="140"/>
  <c r="O34" i="140" s="1"/>
  <c r="M40" i="139"/>
  <c r="N30" i="139"/>
  <c r="N26" i="139"/>
  <c r="N24" i="139"/>
  <c r="N33" i="139"/>
  <c r="N31" i="139"/>
  <c r="N27" i="139"/>
  <c r="N23" i="139"/>
  <c r="N32" i="139"/>
  <c r="N28" i="139"/>
  <c r="N22" i="139"/>
  <c r="N29" i="139"/>
  <c r="N25" i="139"/>
  <c r="N21" i="139"/>
  <c r="N20" i="139"/>
  <c r="N19" i="139"/>
  <c r="N15" i="139"/>
  <c r="N11" i="139"/>
  <c r="N9" i="139"/>
  <c r="N5" i="139"/>
  <c r="N18" i="139"/>
  <c r="N16" i="139"/>
  <c r="N14" i="139"/>
  <c r="N10" i="139"/>
  <c r="N8" i="139"/>
  <c r="N6" i="139"/>
  <c r="N17" i="139"/>
  <c r="N13" i="139"/>
  <c r="N7" i="139"/>
  <c r="N12" i="139"/>
  <c r="O44" i="139"/>
  <c r="O34" i="139" s="1"/>
  <c r="N33" i="138"/>
  <c r="N31" i="138"/>
  <c r="N27" i="138"/>
  <c r="N23" i="138"/>
  <c r="N32" i="138"/>
  <c r="N28" i="138"/>
  <c r="N22" i="138"/>
  <c r="N29" i="138"/>
  <c r="N25" i="138"/>
  <c r="N30" i="138"/>
  <c r="N26" i="138"/>
  <c r="N24" i="138"/>
  <c r="N20" i="138"/>
  <c r="N12" i="138"/>
  <c r="N21" i="138"/>
  <c r="N19" i="138"/>
  <c r="N15" i="138"/>
  <c r="N11" i="138"/>
  <c r="N9" i="138"/>
  <c r="N5" i="138"/>
  <c r="N18" i="138"/>
  <c r="N16" i="138"/>
  <c r="N14" i="138"/>
  <c r="N10" i="138"/>
  <c r="N8" i="138"/>
  <c r="N6" i="138"/>
  <c r="N17" i="138"/>
  <c r="N13" i="138"/>
  <c r="N7" i="138"/>
  <c r="O44" i="138"/>
  <c r="O34" i="138" s="1"/>
  <c r="M40" i="138"/>
  <c r="N33" i="137"/>
  <c r="N31" i="137"/>
  <c r="N32" i="137"/>
  <c r="N28" i="137"/>
  <c r="N29" i="137"/>
  <c r="N25" i="137"/>
  <c r="N21" i="137"/>
  <c r="N30" i="137"/>
  <c r="N26" i="137"/>
  <c r="N24" i="137"/>
  <c r="N20" i="137"/>
  <c r="N17" i="137"/>
  <c r="N13" i="137"/>
  <c r="N7" i="137"/>
  <c r="N12" i="137"/>
  <c r="N18" i="137"/>
  <c r="N16" i="137"/>
  <c r="N5" i="137"/>
  <c r="N27" i="137"/>
  <c r="N23" i="137"/>
  <c r="N19" i="137"/>
  <c r="N14" i="137"/>
  <c r="N10" i="137"/>
  <c r="N15" i="137"/>
  <c r="N11" i="137"/>
  <c r="N8" i="137"/>
  <c r="N6" i="137"/>
  <c r="N22" i="137"/>
  <c r="N9" i="137"/>
  <c r="O44" i="137"/>
  <c r="O34" i="137" s="1"/>
  <c r="M40" i="137"/>
  <c r="N33" i="135"/>
  <c r="N31" i="135"/>
  <c r="N32" i="135"/>
  <c r="N29" i="135"/>
  <c r="N25" i="135"/>
  <c r="N21" i="135"/>
  <c r="N30" i="135"/>
  <c r="N26" i="135"/>
  <c r="N24" i="135"/>
  <c r="N20" i="135"/>
  <c r="N27" i="135"/>
  <c r="N18" i="135"/>
  <c r="N16" i="135"/>
  <c r="N14" i="135"/>
  <c r="N10" i="135"/>
  <c r="N8" i="135"/>
  <c r="N17" i="135"/>
  <c r="N13" i="135"/>
  <c r="N7" i="135"/>
  <c r="N28" i="135"/>
  <c r="N23" i="135"/>
  <c r="N19" i="135"/>
  <c r="N6" i="135"/>
  <c r="N15" i="135"/>
  <c r="N11" i="135"/>
  <c r="N9" i="135"/>
  <c r="N5" i="135"/>
  <c r="N22" i="135"/>
  <c r="N12" i="135"/>
  <c r="O44" i="135"/>
  <c r="O34" i="135" s="1"/>
  <c r="M40" i="135"/>
  <c r="N32" i="134"/>
  <c r="N28" i="134"/>
  <c r="N22" i="134"/>
  <c r="N30" i="134"/>
  <c r="N26" i="134"/>
  <c r="N24" i="134"/>
  <c r="N20" i="134"/>
  <c r="N33" i="134"/>
  <c r="N18" i="134"/>
  <c r="N16" i="134"/>
  <c r="N14" i="134"/>
  <c r="N31" i="134"/>
  <c r="N29" i="134"/>
  <c r="N27" i="134"/>
  <c r="N25" i="134"/>
  <c r="N21" i="134"/>
  <c r="N17" i="134"/>
  <c r="N9" i="134"/>
  <c r="N5" i="134"/>
  <c r="N15" i="134"/>
  <c r="N13" i="134"/>
  <c r="N12" i="134"/>
  <c r="N11" i="134"/>
  <c r="N10" i="134"/>
  <c r="N8" i="134"/>
  <c r="N6" i="134"/>
  <c r="N23" i="134"/>
  <c r="N19" i="134"/>
  <c r="N7" i="134"/>
  <c r="O44" i="134"/>
  <c r="O34" i="134" s="1"/>
  <c r="O30" i="133"/>
  <c r="O26" i="133"/>
  <c r="O24" i="133"/>
  <c r="O20" i="133"/>
  <c r="O33" i="133"/>
  <c r="O31" i="133"/>
  <c r="O27" i="133"/>
  <c r="O23" i="133"/>
  <c r="O19" i="133"/>
  <c r="O18" i="133"/>
  <c r="O16" i="133"/>
  <c r="O14" i="133"/>
  <c r="O10" i="133"/>
  <c r="O29" i="133"/>
  <c r="O25" i="133"/>
  <c r="O21" i="133"/>
  <c r="O17" i="133"/>
  <c r="O13" i="133"/>
  <c r="O32" i="133"/>
  <c r="O12" i="133"/>
  <c r="O9" i="133"/>
  <c r="O22" i="133"/>
  <c r="O5" i="133"/>
  <c r="O28" i="133"/>
  <c r="O8" i="133"/>
  <c r="O6" i="133"/>
  <c r="O15" i="133"/>
  <c r="O11" i="133"/>
  <c r="O7" i="133"/>
  <c r="P44" i="133"/>
  <c r="P34" i="133" s="1"/>
  <c r="N40" i="133"/>
  <c r="N32" i="132"/>
  <c r="N28" i="132"/>
  <c r="N22" i="132"/>
  <c r="N30" i="132"/>
  <c r="N26" i="132"/>
  <c r="N24" i="132"/>
  <c r="N20" i="132"/>
  <c r="N33" i="132"/>
  <c r="N19" i="132"/>
  <c r="N15" i="132"/>
  <c r="N11" i="132"/>
  <c r="N9" i="132"/>
  <c r="N5" i="132"/>
  <c r="N17" i="132"/>
  <c r="N13" i="132"/>
  <c r="N8" i="132"/>
  <c r="N7" i="132"/>
  <c r="N31" i="132"/>
  <c r="N29" i="132"/>
  <c r="N27" i="132"/>
  <c r="N25" i="132"/>
  <c r="N23" i="132"/>
  <c r="N21" i="132"/>
  <c r="N18" i="132"/>
  <c r="N12" i="132"/>
  <c r="N10" i="132"/>
  <c r="N16" i="132"/>
  <c r="N14" i="132"/>
  <c r="N6" i="132"/>
  <c r="O44" i="132"/>
  <c r="O34" i="132" s="1"/>
  <c r="M40" i="131"/>
  <c r="N29" i="131"/>
  <c r="N25" i="131"/>
  <c r="N21" i="131"/>
  <c r="N30" i="131"/>
  <c r="N26" i="131"/>
  <c r="N24" i="131"/>
  <c r="N20" i="131"/>
  <c r="N18" i="131"/>
  <c r="N16" i="131"/>
  <c r="N14" i="131"/>
  <c r="N32" i="131"/>
  <c r="N28" i="131"/>
  <c r="N22" i="131"/>
  <c r="N17" i="131"/>
  <c r="N13" i="131"/>
  <c r="N15" i="131"/>
  <c r="N11" i="131"/>
  <c r="N6" i="131"/>
  <c r="N33" i="131"/>
  <c r="N31" i="131"/>
  <c r="N12" i="131"/>
  <c r="N9" i="131"/>
  <c r="N8" i="131"/>
  <c r="N7" i="131"/>
  <c r="N23" i="131"/>
  <c r="N27" i="131"/>
  <c r="N19" i="131"/>
  <c r="N10" i="131"/>
  <c r="N5" i="131"/>
  <c r="O44" i="131"/>
  <c r="O34" i="131" s="1"/>
  <c r="N32" i="130"/>
  <c r="N28" i="130"/>
  <c r="N22" i="130"/>
  <c r="N30" i="130"/>
  <c r="N26" i="130"/>
  <c r="N24" i="130"/>
  <c r="N20" i="130"/>
  <c r="N31" i="130"/>
  <c r="N29" i="130"/>
  <c r="N27" i="130"/>
  <c r="N25" i="130"/>
  <c r="N21" i="130"/>
  <c r="N17" i="130"/>
  <c r="N13" i="130"/>
  <c r="N23" i="130"/>
  <c r="N19" i="130"/>
  <c r="N15" i="130"/>
  <c r="N11" i="130"/>
  <c r="N33" i="130"/>
  <c r="N14" i="130"/>
  <c r="N7" i="130"/>
  <c r="N18" i="130"/>
  <c r="N12" i="130"/>
  <c r="N9" i="130"/>
  <c r="N5" i="130"/>
  <c r="N16" i="130"/>
  <c r="N10" i="130"/>
  <c r="N8" i="130"/>
  <c r="N6" i="130"/>
  <c r="O44" i="130"/>
  <c r="O34" i="130" s="1"/>
  <c r="M40" i="130"/>
  <c r="N32" i="129"/>
  <c r="N28" i="129"/>
  <c r="N22" i="129"/>
  <c r="N30" i="129"/>
  <c r="N26" i="129"/>
  <c r="N24" i="129"/>
  <c r="N20" i="129"/>
  <c r="N23" i="129"/>
  <c r="N18" i="129"/>
  <c r="N16" i="129"/>
  <c r="N14" i="129"/>
  <c r="N29" i="129"/>
  <c r="N21" i="129"/>
  <c r="N19" i="129"/>
  <c r="N17" i="129"/>
  <c r="N33" i="129"/>
  <c r="N31" i="129"/>
  <c r="N15" i="129"/>
  <c r="N13" i="129"/>
  <c r="N12" i="129"/>
  <c r="N11" i="129"/>
  <c r="N9" i="129"/>
  <c r="N5" i="129"/>
  <c r="N27" i="129"/>
  <c r="N25" i="129"/>
  <c r="N10" i="129"/>
  <c r="N8" i="129"/>
  <c r="N6" i="129"/>
  <c r="N7" i="129"/>
  <c r="O44" i="129"/>
  <c r="O34" i="129" s="1"/>
  <c r="M40" i="129"/>
  <c r="N33" i="128"/>
  <c r="N31" i="128"/>
  <c r="N27" i="128"/>
  <c r="N23" i="128"/>
  <c r="N32" i="128"/>
  <c r="N28" i="128"/>
  <c r="N22" i="128"/>
  <c r="N29" i="128"/>
  <c r="N25" i="128"/>
  <c r="N21" i="128"/>
  <c r="N30" i="128"/>
  <c r="N26" i="128"/>
  <c r="N24" i="128"/>
  <c r="N20" i="128"/>
  <c r="N17" i="128"/>
  <c r="N13" i="128"/>
  <c r="N7" i="128"/>
  <c r="N12" i="128"/>
  <c r="N5" i="128"/>
  <c r="N19" i="128"/>
  <c r="N15" i="128"/>
  <c r="N11" i="128"/>
  <c r="N9" i="128"/>
  <c r="N18" i="128"/>
  <c r="N16" i="128"/>
  <c r="N14" i="128"/>
  <c r="N10" i="128"/>
  <c r="N8" i="128"/>
  <c r="N6" i="128"/>
  <c r="O44" i="128"/>
  <c r="O34" i="128" s="1"/>
  <c r="M40" i="128"/>
  <c r="N32" i="127"/>
  <c r="N28" i="127"/>
  <c r="N22" i="127"/>
  <c r="N30" i="127"/>
  <c r="N26" i="127"/>
  <c r="N24" i="127"/>
  <c r="N20" i="127"/>
  <c r="N23" i="127"/>
  <c r="N19" i="127"/>
  <c r="N15" i="127"/>
  <c r="N33" i="127"/>
  <c r="N18" i="127"/>
  <c r="N16" i="127"/>
  <c r="N14" i="127"/>
  <c r="N10" i="127"/>
  <c r="N31" i="127"/>
  <c r="N8" i="127"/>
  <c r="N6" i="127"/>
  <c r="N25" i="127"/>
  <c r="N21" i="127"/>
  <c r="N12" i="127"/>
  <c r="N11" i="127"/>
  <c r="N7" i="127"/>
  <c r="N27" i="127"/>
  <c r="N17" i="127"/>
  <c r="N13" i="127"/>
  <c r="N29" i="127"/>
  <c r="N9" i="127"/>
  <c r="N5" i="127"/>
  <c r="O44" i="127"/>
  <c r="O34" i="127" s="1"/>
  <c r="M40" i="127"/>
  <c r="N33" i="126"/>
  <c r="N29" i="126"/>
  <c r="N25" i="126"/>
  <c r="N21" i="126"/>
  <c r="N26" i="126"/>
  <c r="N18" i="126"/>
  <c r="N16" i="126"/>
  <c r="N32" i="126"/>
  <c r="N27" i="126"/>
  <c r="N17" i="126"/>
  <c r="N30" i="126"/>
  <c r="N23" i="126"/>
  <c r="N19" i="126"/>
  <c r="N15" i="126"/>
  <c r="N12" i="126"/>
  <c r="N31" i="126"/>
  <c r="N24" i="126"/>
  <c r="N20" i="126"/>
  <c r="N28" i="126"/>
  <c r="N22" i="126"/>
  <c r="N11" i="126"/>
  <c r="N9" i="126"/>
  <c r="N5" i="126"/>
  <c r="N13" i="126"/>
  <c r="N14" i="126"/>
  <c r="N10" i="126"/>
  <c r="N8" i="126"/>
  <c r="N6" i="126"/>
  <c r="N7" i="126"/>
  <c r="O44" i="126"/>
  <c r="O34" i="126" s="1"/>
  <c r="M40" i="125"/>
  <c r="N29" i="125"/>
  <c r="N25" i="125"/>
  <c r="N21" i="125"/>
  <c r="N30" i="125"/>
  <c r="N26" i="125"/>
  <c r="N24" i="125"/>
  <c r="N20" i="125"/>
  <c r="N31" i="125"/>
  <c r="N27" i="125"/>
  <c r="N18" i="125"/>
  <c r="N16" i="125"/>
  <c r="N14" i="125"/>
  <c r="N10" i="125"/>
  <c r="N17" i="125"/>
  <c r="N13" i="125"/>
  <c r="N32" i="125"/>
  <c r="N28" i="125"/>
  <c r="N22" i="125"/>
  <c r="N12" i="125"/>
  <c r="N33" i="125"/>
  <c r="N23" i="125"/>
  <c r="N19" i="125"/>
  <c r="N15" i="125"/>
  <c r="N11" i="125"/>
  <c r="N9" i="125"/>
  <c r="N5" i="125"/>
  <c r="N6" i="125"/>
  <c r="N7" i="125"/>
  <c r="N8" i="125"/>
  <c r="O44" i="125"/>
  <c r="O34" i="125" s="1"/>
  <c r="M40" i="124"/>
  <c r="N33" i="124"/>
  <c r="N31" i="124"/>
  <c r="N27" i="124"/>
  <c r="N23" i="124"/>
  <c r="N32" i="124"/>
  <c r="N28" i="124"/>
  <c r="N22" i="124"/>
  <c r="N29" i="124"/>
  <c r="N25" i="124"/>
  <c r="N21" i="124"/>
  <c r="N18" i="124"/>
  <c r="N16" i="124"/>
  <c r="N14" i="124"/>
  <c r="N10" i="124"/>
  <c r="N8" i="124"/>
  <c r="N19" i="124"/>
  <c r="N13" i="124"/>
  <c r="N9" i="124"/>
  <c r="N5" i="124"/>
  <c r="N30" i="124"/>
  <c r="N6" i="124"/>
  <c r="N17" i="124"/>
  <c r="N15" i="124"/>
  <c r="N12" i="124"/>
  <c r="N11" i="124"/>
  <c r="N7" i="124"/>
  <c r="N26" i="124"/>
  <c r="N24" i="124"/>
  <c r="N20" i="124"/>
  <c r="O44" i="124"/>
  <c r="O34" i="124" s="1"/>
  <c r="M40" i="123"/>
  <c r="N33" i="123"/>
  <c r="N31" i="123"/>
  <c r="N32" i="123"/>
  <c r="N28" i="123"/>
  <c r="N22" i="123"/>
  <c r="N26" i="123"/>
  <c r="N18" i="123"/>
  <c r="N16" i="123"/>
  <c r="N14" i="123"/>
  <c r="N29" i="123"/>
  <c r="N17" i="123"/>
  <c r="N30" i="123"/>
  <c r="N27" i="123"/>
  <c r="N12" i="123"/>
  <c r="N23" i="123"/>
  <c r="N19" i="123"/>
  <c r="N11" i="123"/>
  <c r="N9" i="123"/>
  <c r="N5" i="123"/>
  <c r="N10" i="123"/>
  <c r="N8" i="123"/>
  <c r="N6" i="123"/>
  <c r="N25" i="123"/>
  <c r="N21" i="123"/>
  <c r="N15" i="123"/>
  <c r="N13" i="123"/>
  <c r="N7" i="123"/>
  <c r="N24" i="123"/>
  <c r="N20" i="123"/>
  <c r="O44" i="123"/>
  <c r="O34" i="123" s="1"/>
  <c r="O40" i="122"/>
  <c r="P30" i="122"/>
  <c r="P26" i="122"/>
  <c r="P24" i="122"/>
  <c r="P20" i="122"/>
  <c r="P32" i="122"/>
  <c r="P28" i="122"/>
  <c r="P22" i="122"/>
  <c r="P19" i="122"/>
  <c r="P15" i="122"/>
  <c r="P11" i="122"/>
  <c r="P9" i="122"/>
  <c r="P33" i="122"/>
  <c r="P17" i="122"/>
  <c r="P13" i="122"/>
  <c r="P29" i="122"/>
  <c r="P25" i="122"/>
  <c r="P23" i="122"/>
  <c r="P21" i="122"/>
  <c r="P7" i="122"/>
  <c r="P18" i="122"/>
  <c r="P12" i="122"/>
  <c r="P5" i="122"/>
  <c r="P31" i="122"/>
  <c r="P27" i="122"/>
  <c r="P16" i="122"/>
  <c r="P14" i="122"/>
  <c r="P8" i="122"/>
  <c r="P6" i="122"/>
  <c r="P10" i="122"/>
  <c r="Q44" i="122"/>
  <c r="Q34" i="122" s="1"/>
  <c r="M40" i="121"/>
  <c r="N32" i="121"/>
  <c r="N29" i="121"/>
  <c r="N25" i="121"/>
  <c r="N21" i="121"/>
  <c r="N33" i="121"/>
  <c r="N31" i="121"/>
  <c r="N28" i="121"/>
  <c r="N24" i="121"/>
  <c r="N23" i="121"/>
  <c r="N22" i="121"/>
  <c r="N20" i="121"/>
  <c r="N19" i="121"/>
  <c r="N15" i="121"/>
  <c r="N26" i="121"/>
  <c r="N18" i="121"/>
  <c r="N16" i="121"/>
  <c r="N27" i="121"/>
  <c r="N17" i="121"/>
  <c r="N13" i="121"/>
  <c r="N30" i="121"/>
  <c r="N7" i="121"/>
  <c r="N14" i="121"/>
  <c r="N12" i="121"/>
  <c r="N11" i="121"/>
  <c r="N9" i="121"/>
  <c r="N5" i="121"/>
  <c r="N10" i="121"/>
  <c r="N8" i="121"/>
  <c r="N6" i="121"/>
  <c r="O44" i="121"/>
  <c r="O34" i="121" s="1"/>
  <c r="N32" i="119"/>
  <c r="N28" i="119"/>
  <c r="N22" i="119"/>
  <c r="N30" i="119"/>
  <c r="N26" i="119"/>
  <c r="N24" i="119"/>
  <c r="N20" i="119"/>
  <c r="N33" i="119"/>
  <c r="N19" i="119"/>
  <c r="N15" i="119"/>
  <c r="N11" i="119"/>
  <c r="N16" i="119"/>
  <c r="N18" i="119"/>
  <c r="N17" i="119"/>
  <c r="N9" i="119"/>
  <c r="N5" i="119"/>
  <c r="N31" i="119"/>
  <c r="N27" i="119"/>
  <c r="N25" i="119"/>
  <c r="N21" i="119"/>
  <c r="N8" i="119"/>
  <c r="N6" i="119"/>
  <c r="N29" i="119"/>
  <c r="N23" i="119"/>
  <c r="N14" i="119"/>
  <c r="N13" i="119"/>
  <c r="N12" i="119"/>
  <c r="N10" i="119"/>
  <c r="N7" i="119"/>
  <c r="O44" i="119"/>
  <c r="O34" i="119" s="1"/>
  <c r="M40" i="119"/>
  <c r="M40" i="118"/>
  <c r="N29" i="118"/>
  <c r="N25" i="118"/>
  <c r="N21" i="118"/>
  <c r="N30" i="118"/>
  <c r="N26" i="118"/>
  <c r="N24" i="118"/>
  <c r="N20" i="118"/>
  <c r="N18" i="118"/>
  <c r="N16" i="118"/>
  <c r="N14" i="118"/>
  <c r="N33" i="118"/>
  <c r="N23" i="118"/>
  <c r="N12" i="118"/>
  <c r="N31" i="118"/>
  <c r="N28" i="118"/>
  <c r="N19" i="118"/>
  <c r="N13" i="118"/>
  <c r="N9" i="118"/>
  <c r="N5" i="118"/>
  <c r="N32" i="118"/>
  <c r="N27" i="118"/>
  <c r="N10" i="118"/>
  <c r="N8" i="118"/>
  <c r="N6" i="118"/>
  <c r="N22" i="118"/>
  <c r="N17" i="118"/>
  <c r="N15" i="118"/>
  <c r="N11" i="118"/>
  <c r="N7" i="118"/>
  <c r="O44" i="118"/>
  <c r="O34" i="118" s="1"/>
  <c r="N33" i="117"/>
  <c r="N31" i="117"/>
  <c r="N27" i="117"/>
  <c r="N23" i="117"/>
  <c r="N32" i="117"/>
  <c r="N28" i="117"/>
  <c r="N22" i="117"/>
  <c r="N29" i="117"/>
  <c r="N25" i="117"/>
  <c r="N21" i="117"/>
  <c r="N30" i="117"/>
  <c r="N26" i="117"/>
  <c r="N24" i="117"/>
  <c r="N20" i="117"/>
  <c r="N18" i="117"/>
  <c r="N16" i="117"/>
  <c r="N14" i="117"/>
  <c r="N10" i="117"/>
  <c r="N8" i="117"/>
  <c r="N6" i="117"/>
  <c r="N17" i="117"/>
  <c r="N13" i="117"/>
  <c r="N7" i="117"/>
  <c r="N12" i="117"/>
  <c r="N19" i="117"/>
  <c r="N15" i="117"/>
  <c r="N11" i="117"/>
  <c r="N9" i="117"/>
  <c r="N5" i="117"/>
  <c r="O44" i="117"/>
  <c r="O34" i="117" s="1"/>
  <c r="M40" i="117"/>
  <c r="N33" i="113"/>
  <c r="N31" i="113"/>
  <c r="N27" i="113"/>
  <c r="N23" i="113"/>
  <c r="N32" i="113"/>
  <c r="N28" i="113"/>
  <c r="N22" i="113"/>
  <c r="N29" i="113"/>
  <c r="N25" i="113"/>
  <c r="N21" i="113"/>
  <c r="N30" i="113"/>
  <c r="N26" i="113"/>
  <c r="N24" i="113"/>
  <c r="N20" i="113"/>
  <c r="N18" i="113"/>
  <c r="N16" i="113"/>
  <c r="N14" i="113"/>
  <c r="N10" i="113"/>
  <c r="N8" i="113"/>
  <c r="N6" i="113"/>
  <c r="N12" i="113"/>
  <c r="N19" i="113"/>
  <c r="N13" i="113"/>
  <c r="N17" i="113"/>
  <c r="N11" i="113"/>
  <c r="N7" i="113"/>
  <c r="N5" i="113"/>
  <c r="N15" i="113"/>
  <c r="N9" i="113"/>
  <c r="O44" i="113"/>
  <c r="O34" i="113" s="1"/>
  <c r="M40" i="113"/>
  <c r="N40" i="131" l="1"/>
  <c r="O33" i="140"/>
  <c r="O31" i="140"/>
  <c r="O27" i="140"/>
  <c r="O23" i="140"/>
  <c r="O32" i="140"/>
  <c r="O28" i="140"/>
  <c r="O22" i="140"/>
  <c r="O12" i="140"/>
  <c r="O19" i="140"/>
  <c r="O30" i="140"/>
  <c r="O26" i="140"/>
  <c r="O24" i="140"/>
  <c r="O29" i="140"/>
  <c r="O20" i="140"/>
  <c r="O25" i="140"/>
  <c r="O15" i="140"/>
  <c r="O14" i="140"/>
  <c r="O13" i="140"/>
  <c r="O11" i="140"/>
  <c r="O9" i="140"/>
  <c r="O5" i="140"/>
  <c r="O17" i="140"/>
  <c r="O10" i="140"/>
  <c r="O8" i="140"/>
  <c r="O6" i="140"/>
  <c r="O21" i="140"/>
  <c r="O18" i="140"/>
  <c r="O16" i="140"/>
  <c r="O7" i="140"/>
  <c r="P44" i="140"/>
  <c r="P34" i="140" s="1"/>
  <c r="N40" i="140"/>
  <c r="N40" i="139"/>
  <c r="O33" i="139"/>
  <c r="O31" i="139"/>
  <c r="O27" i="139"/>
  <c r="O23" i="139"/>
  <c r="O32" i="139"/>
  <c r="O28" i="139"/>
  <c r="O22" i="139"/>
  <c r="O29" i="139"/>
  <c r="O25" i="139"/>
  <c r="O21" i="139"/>
  <c r="O30" i="139"/>
  <c r="O26" i="139"/>
  <c r="O24" i="139"/>
  <c r="O20" i="139"/>
  <c r="O18" i="139"/>
  <c r="O16" i="139"/>
  <c r="O14" i="139"/>
  <c r="O10" i="139"/>
  <c r="O8" i="139"/>
  <c r="O6" i="139"/>
  <c r="O17" i="139"/>
  <c r="O13" i="139"/>
  <c r="O7" i="139"/>
  <c r="O19" i="139"/>
  <c r="O12" i="139"/>
  <c r="O9" i="139"/>
  <c r="O5" i="139"/>
  <c r="O15" i="139"/>
  <c r="O11" i="139"/>
  <c r="P44" i="139"/>
  <c r="P34" i="139" s="1"/>
  <c r="N40" i="138"/>
  <c r="O32" i="138"/>
  <c r="O28" i="138"/>
  <c r="O22" i="138"/>
  <c r="O29" i="138"/>
  <c r="O25" i="138"/>
  <c r="O30" i="138"/>
  <c r="O26" i="138"/>
  <c r="O24" i="138"/>
  <c r="O33" i="138"/>
  <c r="O31" i="138"/>
  <c r="O27" i="138"/>
  <c r="O23" i="138"/>
  <c r="O19" i="138"/>
  <c r="O21" i="138"/>
  <c r="O15" i="138"/>
  <c r="O11" i="138"/>
  <c r="O9" i="138"/>
  <c r="O5" i="138"/>
  <c r="O18" i="138"/>
  <c r="O16" i="138"/>
  <c r="O14" i="138"/>
  <c r="O10" i="138"/>
  <c r="O8" i="138"/>
  <c r="O6" i="138"/>
  <c r="O17" i="138"/>
  <c r="O13" i="138"/>
  <c r="O7" i="138"/>
  <c r="O20" i="138"/>
  <c r="O12" i="138"/>
  <c r="P44" i="138"/>
  <c r="P34" i="138" s="1"/>
  <c r="O32" i="137"/>
  <c r="O29" i="137"/>
  <c r="O25" i="137"/>
  <c r="O30" i="137"/>
  <c r="O26" i="137"/>
  <c r="O24" i="137"/>
  <c r="O33" i="137"/>
  <c r="O31" i="137"/>
  <c r="O27" i="137"/>
  <c r="O23" i="137"/>
  <c r="O19" i="137"/>
  <c r="O21" i="137"/>
  <c r="O12" i="137"/>
  <c r="O28" i="137"/>
  <c r="O22" i="137"/>
  <c r="O20" i="137"/>
  <c r="O15" i="137"/>
  <c r="O11" i="137"/>
  <c r="O9" i="137"/>
  <c r="O14" i="137"/>
  <c r="O10" i="137"/>
  <c r="O7" i="137"/>
  <c r="O8" i="137"/>
  <c r="O6" i="137"/>
  <c r="O17" i="137"/>
  <c r="O18" i="137"/>
  <c r="O16" i="137"/>
  <c r="O13" i="137"/>
  <c r="O5" i="137"/>
  <c r="P44" i="137"/>
  <c r="P34" i="137" s="1"/>
  <c r="N40" i="137"/>
  <c r="O32" i="135"/>
  <c r="O28" i="135"/>
  <c r="O30" i="135"/>
  <c r="O26" i="135"/>
  <c r="O24" i="135"/>
  <c r="O20" i="135"/>
  <c r="O33" i="135"/>
  <c r="O31" i="135"/>
  <c r="O27" i="135"/>
  <c r="O23" i="135"/>
  <c r="O19" i="135"/>
  <c r="O29" i="135"/>
  <c r="O25" i="135"/>
  <c r="O21" i="135"/>
  <c r="O17" i="135"/>
  <c r="O13" i="135"/>
  <c r="O7" i="135"/>
  <c r="O22" i="135"/>
  <c r="O12" i="135"/>
  <c r="O16" i="135"/>
  <c r="O14" i="135"/>
  <c r="O10" i="135"/>
  <c r="O8" i="135"/>
  <c r="O6" i="135"/>
  <c r="O15" i="135"/>
  <c r="O11" i="135"/>
  <c r="O9" i="135"/>
  <c r="O5" i="135"/>
  <c r="O18" i="135"/>
  <c r="P44" i="135"/>
  <c r="P34" i="135" s="1"/>
  <c r="N40" i="135"/>
  <c r="N40" i="134"/>
  <c r="O29" i="134"/>
  <c r="O25" i="134"/>
  <c r="O21" i="134"/>
  <c r="O33" i="134"/>
  <c r="O31" i="134"/>
  <c r="O27" i="134"/>
  <c r="O23" i="134"/>
  <c r="O19" i="134"/>
  <c r="O17" i="134"/>
  <c r="O13" i="134"/>
  <c r="O22" i="134"/>
  <c r="O26" i="134"/>
  <c r="O24" i="134"/>
  <c r="O20" i="134"/>
  <c r="O18" i="134"/>
  <c r="O15" i="134"/>
  <c r="O14" i="134"/>
  <c r="O12" i="134"/>
  <c r="O11" i="134"/>
  <c r="O10" i="134"/>
  <c r="O8" i="134"/>
  <c r="O6" i="134"/>
  <c r="O32" i="134"/>
  <c r="O28" i="134"/>
  <c r="O16" i="134"/>
  <c r="O7" i="134"/>
  <c r="O30" i="134"/>
  <c r="O9" i="134"/>
  <c r="O5" i="134"/>
  <c r="P44" i="134"/>
  <c r="P34" i="134" s="1"/>
  <c r="P33" i="133"/>
  <c r="P31" i="133"/>
  <c r="P27" i="133"/>
  <c r="P23" i="133"/>
  <c r="P19" i="133"/>
  <c r="P32" i="133"/>
  <c r="P28" i="133"/>
  <c r="P22" i="133"/>
  <c r="P29" i="133"/>
  <c r="P25" i="133"/>
  <c r="P24" i="133"/>
  <c r="P21" i="133"/>
  <c r="P20" i="133"/>
  <c r="P17" i="133"/>
  <c r="P13" i="133"/>
  <c r="P12" i="133"/>
  <c r="P30" i="133"/>
  <c r="P5" i="133"/>
  <c r="P16" i="133"/>
  <c r="P8" i="133"/>
  <c r="P6" i="133"/>
  <c r="P26" i="133"/>
  <c r="P15" i="133"/>
  <c r="P14" i="133"/>
  <c r="P11" i="133"/>
  <c r="P10" i="133"/>
  <c r="P7" i="133"/>
  <c r="P18" i="133"/>
  <c r="P9" i="133"/>
  <c r="Q44" i="133"/>
  <c r="Q34" i="133" s="1"/>
  <c r="O40" i="133"/>
  <c r="N40" i="132"/>
  <c r="O29" i="132"/>
  <c r="O25" i="132"/>
  <c r="O21" i="132"/>
  <c r="O33" i="132"/>
  <c r="O31" i="132"/>
  <c r="O27" i="132"/>
  <c r="O23" i="132"/>
  <c r="O18" i="132"/>
  <c r="O16" i="132"/>
  <c r="O14" i="132"/>
  <c r="O10" i="132"/>
  <c r="O8" i="132"/>
  <c r="O6" i="132"/>
  <c r="O32" i="132"/>
  <c r="O30" i="132"/>
  <c r="O28" i="132"/>
  <c r="O26" i="132"/>
  <c r="O12" i="132"/>
  <c r="O19" i="132"/>
  <c r="O13" i="132"/>
  <c r="O5" i="132"/>
  <c r="O24" i="132"/>
  <c r="O22" i="132"/>
  <c r="O20" i="132"/>
  <c r="O17" i="132"/>
  <c r="O15" i="132"/>
  <c r="O11" i="132"/>
  <c r="O9" i="132"/>
  <c r="O7" i="132"/>
  <c r="P44" i="132"/>
  <c r="P34" i="132" s="1"/>
  <c r="O30" i="131"/>
  <c r="O26" i="131"/>
  <c r="O24" i="131"/>
  <c r="O20" i="131"/>
  <c r="O33" i="131"/>
  <c r="O31" i="131"/>
  <c r="O27" i="131"/>
  <c r="O23" i="131"/>
  <c r="O19" i="131"/>
  <c r="O32" i="131"/>
  <c r="O28" i="131"/>
  <c r="O22" i="131"/>
  <c r="O17" i="131"/>
  <c r="O13" i="131"/>
  <c r="O12" i="131"/>
  <c r="O29" i="131"/>
  <c r="O9" i="131"/>
  <c r="O8" i="131"/>
  <c r="O7" i="131"/>
  <c r="P44" i="131"/>
  <c r="P34" i="131" s="1"/>
  <c r="O18" i="131"/>
  <c r="O25" i="131"/>
  <c r="O21" i="131"/>
  <c r="O16" i="131"/>
  <c r="O14" i="131"/>
  <c r="O10" i="131"/>
  <c r="O5" i="131"/>
  <c r="O15" i="131"/>
  <c r="O11" i="131"/>
  <c r="O6" i="131"/>
  <c r="N40" i="130"/>
  <c r="O29" i="130"/>
  <c r="O25" i="130"/>
  <c r="O21" i="130"/>
  <c r="O33" i="130"/>
  <c r="O31" i="130"/>
  <c r="O27" i="130"/>
  <c r="O23" i="130"/>
  <c r="O22" i="130"/>
  <c r="O12" i="130"/>
  <c r="O24" i="130"/>
  <c r="O20" i="130"/>
  <c r="O18" i="130"/>
  <c r="O16" i="130"/>
  <c r="O14" i="130"/>
  <c r="O17" i="130"/>
  <c r="O15" i="130"/>
  <c r="O11" i="130"/>
  <c r="O32" i="130"/>
  <c r="O28" i="130"/>
  <c r="O9" i="130"/>
  <c r="O5" i="130"/>
  <c r="O19" i="130"/>
  <c r="O13" i="130"/>
  <c r="O10" i="130"/>
  <c r="O8" i="130"/>
  <c r="O6" i="130"/>
  <c r="O30" i="130"/>
  <c r="O26" i="130"/>
  <c r="O7" i="130"/>
  <c r="P44" i="130"/>
  <c r="P34" i="130" s="1"/>
  <c r="O29" i="129"/>
  <c r="O25" i="129"/>
  <c r="O21" i="129"/>
  <c r="O33" i="129"/>
  <c r="O31" i="129"/>
  <c r="O27" i="129"/>
  <c r="O23" i="129"/>
  <c r="O24" i="129"/>
  <c r="O20" i="129"/>
  <c r="O17" i="129"/>
  <c r="O13" i="129"/>
  <c r="O30" i="129"/>
  <c r="O15" i="129"/>
  <c r="O14" i="129"/>
  <c r="O12" i="129"/>
  <c r="O11" i="129"/>
  <c r="O9" i="129"/>
  <c r="O5" i="129"/>
  <c r="O32" i="129"/>
  <c r="O10" i="129"/>
  <c r="O8" i="129"/>
  <c r="O6" i="129"/>
  <c r="O28" i="129"/>
  <c r="O22" i="129"/>
  <c r="O26" i="129"/>
  <c r="O16" i="129"/>
  <c r="O7" i="129"/>
  <c r="O18" i="129"/>
  <c r="O19" i="129"/>
  <c r="P44" i="129"/>
  <c r="P34" i="129" s="1"/>
  <c r="N40" i="129"/>
  <c r="N40" i="128"/>
  <c r="O32" i="128"/>
  <c r="O28" i="128"/>
  <c r="O22" i="128"/>
  <c r="O29" i="128"/>
  <c r="O25" i="128"/>
  <c r="O21" i="128"/>
  <c r="O30" i="128"/>
  <c r="O26" i="128"/>
  <c r="O24" i="128"/>
  <c r="O33" i="128"/>
  <c r="O31" i="128"/>
  <c r="O27" i="128"/>
  <c r="O23" i="128"/>
  <c r="O19" i="128"/>
  <c r="O12" i="128"/>
  <c r="O15" i="128"/>
  <c r="O11" i="128"/>
  <c r="O9" i="128"/>
  <c r="O5" i="128"/>
  <c r="O6" i="128"/>
  <c r="O18" i="128"/>
  <c r="O16" i="128"/>
  <c r="O14" i="128"/>
  <c r="O10" i="128"/>
  <c r="O8" i="128"/>
  <c r="O20" i="128"/>
  <c r="O17" i="128"/>
  <c r="O13" i="128"/>
  <c r="O7" i="128"/>
  <c r="P44" i="128"/>
  <c r="P34" i="128" s="1"/>
  <c r="O29" i="127"/>
  <c r="O25" i="127"/>
  <c r="O21" i="127"/>
  <c r="O33" i="127"/>
  <c r="O31" i="127"/>
  <c r="O27" i="127"/>
  <c r="O23" i="127"/>
  <c r="O24" i="127"/>
  <c r="O20" i="127"/>
  <c r="O18" i="127"/>
  <c r="O16" i="127"/>
  <c r="O14" i="127"/>
  <c r="O17" i="127"/>
  <c r="O13" i="127"/>
  <c r="O28" i="127"/>
  <c r="O12" i="127"/>
  <c r="O11" i="127"/>
  <c r="O10" i="127"/>
  <c r="O7" i="127"/>
  <c r="O30" i="127"/>
  <c r="O32" i="127"/>
  <c r="O22" i="127"/>
  <c r="O15" i="127"/>
  <c r="O9" i="127"/>
  <c r="O5" i="127"/>
  <c r="O26" i="127"/>
  <c r="O19" i="127"/>
  <c r="O8" i="127"/>
  <c r="O6" i="127"/>
  <c r="P44" i="127"/>
  <c r="P34" i="127" s="1"/>
  <c r="N40" i="127"/>
  <c r="N40" i="126"/>
  <c r="O30" i="126"/>
  <c r="O26" i="126"/>
  <c r="O24" i="126"/>
  <c r="O20" i="126"/>
  <c r="O32" i="126"/>
  <c r="O29" i="126"/>
  <c r="O27" i="126"/>
  <c r="O17" i="126"/>
  <c r="O33" i="126"/>
  <c r="O31" i="126"/>
  <c r="O28" i="126"/>
  <c r="O25" i="126"/>
  <c r="O23" i="126"/>
  <c r="O22" i="126"/>
  <c r="O21" i="126"/>
  <c r="O19" i="126"/>
  <c r="O15" i="126"/>
  <c r="O16" i="126"/>
  <c r="O11" i="126"/>
  <c r="O9" i="126"/>
  <c r="O5" i="126"/>
  <c r="O18" i="126"/>
  <c r="O14" i="126"/>
  <c r="O10" i="126"/>
  <c r="O8" i="126"/>
  <c r="O6" i="126"/>
  <c r="O12" i="126"/>
  <c r="O13" i="126"/>
  <c r="O7" i="126"/>
  <c r="P44" i="126"/>
  <c r="P34" i="126" s="1"/>
  <c r="O30" i="125"/>
  <c r="O26" i="125"/>
  <c r="O24" i="125"/>
  <c r="O20" i="125"/>
  <c r="O33" i="125"/>
  <c r="O31" i="125"/>
  <c r="O27" i="125"/>
  <c r="O23" i="125"/>
  <c r="O19" i="125"/>
  <c r="O29" i="125"/>
  <c r="O25" i="125"/>
  <c r="O21" i="125"/>
  <c r="O17" i="125"/>
  <c r="O13" i="125"/>
  <c r="O32" i="125"/>
  <c r="O28" i="125"/>
  <c r="O22" i="125"/>
  <c r="O15" i="125"/>
  <c r="O11" i="125"/>
  <c r="O9" i="125"/>
  <c r="O5" i="125"/>
  <c r="O18" i="125"/>
  <c r="O16" i="125"/>
  <c r="O14" i="125"/>
  <c r="O10" i="125"/>
  <c r="O8" i="125"/>
  <c r="O6" i="125"/>
  <c r="O12" i="125"/>
  <c r="O7" i="125"/>
  <c r="P44" i="125"/>
  <c r="P34" i="125" s="1"/>
  <c r="N40" i="125"/>
  <c r="N40" i="124"/>
  <c r="O32" i="124"/>
  <c r="O28" i="124"/>
  <c r="O29" i="124"/>
  <c r="O25" i="124"/>
  <c r="O21" i="124"/>
  <c r="O30" i="124"/>
  <c r="O26" i="124"/>
  <c r="O24" i="124"/>
  <c r="O20" i="124"/>
  <c r="O22" i="124"/>
  <c r="O17" i="124"/>
  <c r="O13" i="124"/>
  <c r="O33" i="124"/>
  <c r="O23" i="124"/>
  <c r="O19" i="124"/>
  <c r="O15" i="124"/>
  <c r="O14" i="124"/>
  <c r="O6" i="124"/>
  <c r="O31" i="124"/>
  <c r="O12" i="124"/>
  <c r="O11" i="124"/>
  <c r="O10" i="124"/>
  <c r="O7" i="124"/>
  <c r="O18" i="124"/>
  <c r="O27" i="124"/>
  <c r="O16" i="124"/>
  <c r="O9" i="124"/>
  <c r="O8" i="124"/>
  <c r="O5" i="124"/>
  <c r="P44" i="124"/>
  <c r="P34" i="124" s="1"/>
  <c r="N40" i="123"/>
  <c r="O32" i="123"/>
  <c r="O29" i="123"/>
  <c r="O25" i="123"/>
  <c r="O21" i="123"/>
  <c r="O31" i="123"/>
  <c r="O17" i="123"/>
  <c r="O13" i="123"/>
  <c r="O33" i="123"/>
  <c r="O30" i="123"/>
  <c r="O27" i="123"/>
  <c r="O24" i="123"/>
  <c r="O23" i="123"/>
  <c r="O22" i="123"/>
  <c r="O20" i="123"/>
  <c r="O19" i="123"/>
  <c r="O15" i="123"/>
  <c r="O11" i="123"/>
  <c r="O16" i="123"/>
  <c r="O12" i="123"/>
  <c r="O10" i="123"/>
  <c r="O8" i="123"/>
  <c r="O6" i="123"/>
  <c r="O28" i="123"/>
  <c r="O26" i="123"/>
  <c r="O18" i="123"/>
  <c r="O7" i="123"/>
  <c r="O14" i="123"/>
  <c r="O9" i="123"/>
  <c r="O5" i="123"/>
  <c r="P44" i="123"/>
  <c r="P34" i="123" s="1"/>
  <c r="Q33" i="122"/>
  <c r="Q31" i="122"/>
  <c r="Q27" i="122"/>
  <c r="Q23" i="122"/>
  <c r="Q19" i="122"/>
  <c r="Q29" i="122"/>
  <c r="Q25" i="122"/>
  <c r="Q21" i="122"/>
  <c r="Q32" i="122"/>
  <c r="Q30" i="122"/>
  <c r="Q28" i="122"/>
  <c r="Q26" i="122"/>
  <c r="Q18" i="122"/>
  <c r="Q16" i="122"/>
  <c r="Q14" i="122"/>
  <c r="Q10" i="122"/>
  <c r="Q12" i="122"/>
  <c r="Q13" i="122"/>
  <c r="Q5" i="122"/>
  <c r="Q9" i="122"/>
  <c r="Q6" i="122"/>
  <c r="Q24" i="122"/>
  <c r="Q22" i="122"/>
  <c r="Q20" i="122"/>
  <c r="Q8" i="122"/>
  <c r="Q17" i="122"/>
  <c r="Q15" i="122"/>
  <c r="Q11" i="122"/>
  <c r="Q7" i="122"/>
  <c r="R44" i="122"/>
  <c r="R34" i="122" s="1"/>
  <c r="P40" i="122"/>
  <c r="N40" i="121"/>
  <c r="O30" i="121"/>
  <c r="O26" i="121"/>
  <c r="O24" i="121"/>
  <c r="O20" i="121"/>
  <c r="O33" i="121"/>
  <c r="O18" i="121"/>
  <c r="O16" i="121"/>
  <c r="O14" i="121"/>
  <c r="O32" i="121"/>
  <c r="O29" i="121"/>
  <c r="O27" i="121"/>
  <c r="O17" i="121"/>
  <c r="O31" i="121"/>
  <c r="O28" i="121"/>
  <c r="O25" i="121"/>
  <c r="O23" i="121"/>
  <c r="O22" i="121"/>
  <c r="O21" i="121"/>
  <c r="O19" i="121"/>
  <c r="O15" i="121"/>
  <c r="O12" i="121"/>
  <c r="O11" i="121"/>
  <c r="O9" i="121"/>
  <c r="O5" i="121"/>
  <c r="O10" i="121"/>
  <c r="O8" i="121"/>
  <c r="O6" i="121"/>
  <c r="O13" i="121"/>
  <c r="O7" i="121"/>
  <c r="P44" i="121"/>
  <c r="P34" i="121" s="1"/>
  <c r="N40" i="119"/>
  <c r="O29" i="119"/>
  <c r="O25" i="119"/>
  <c r="O21" i="119"/>
  <c r="O33" i="119"/>
  <c r="O31" i="119"/>
  <c r="O27" i="119"/>
  <c r="O23" i="119"/>
  <c r="O32" i="119"/>
  <c r="O30" i="119"/>
  <c r="O28" i="119"/>
  <c r="O26" i="119"/>
  <c r="O18" i="119"/>
  <c r="O16" i="119"/>
  <c r="O14" i="119"/>
  <c r="O10" i="119"/>
  <c r="O19" i="119"/>
  <c r="O9" i="119"/>
  <c r="O8" i="119"/>
  <c r="O6" i="119"/>
  <c r="O13" i="119"/>
  <c r="O12" i="119"/>
  <c r="O15" i="119"/>
  <c r="O11" i="119"/>
  <c r="O7" i="119"/>
  <c r="O24" i="119"/>
  <c r="O22" i="119"/>
  <c r="O20" i="119"/>
  <c r="O17" i="119"/>
  <c r="O5" i="119"/>
  <c r="P44" i="119"/>
  <c r="P34" i="119" s="1"/>
  <c r="N40" i="118"/>
  <c r="O30" i="118"/>
  <c r="O26" i="118"/>
  <c r="O24" i="118"/>
  <c r="O20" i="118"/>
  <c r="O33" i="118"/>
  <c r="O31" i="118"/>
  <c r="O27" i="118"/>
  <c r="O23" i="118"/>
  <c r="O19" i="118"/>
  <c r="O32" i="118"/>
  <c r="O28" i="118"/>
  <c r="O22" i="118"/>
  <c r="O17" i="118"/>
  <c r="O13" i="118"/>
  <c r="O15" i="118"/>
  <c r="O11" i="118"/>
  <c r="O9" i="118"/>
  <c r="O25" i="118"/>
  <c r="O21" i="118"/>
  <c r="O16" i="118"/>
  <c r="O14" i="118"/>
  <c r="O10" i="118"/>
  <c r="O8" i="118"/>
  <c r="O6" i="118"/>
  <c r="O29" i="118"/>
  <c r="O7" i="118"/>
  <c r="O18" i="118"/>
  <c r="O12" i="118"/>
  <c r="O5" i="118"/>
  <c r="P44" i="118"/>
  <c r="P34" i="118" s="1"/>
  <c r="O32" i="117"/>
  <c r="O28" i="117"/>
  <c r="O22" i="117"/>
  <c r="O29" i="117"/>
  <c r="O25" i="117"/>
  <c r="O21" i="117"/>
  <c r="O30" i="117"/>
  <c r="O26" i="117"/>
  <c r="O24" i="117"/>
  <c r="O20" i="117"/>
  <c r="O33" i="117"/>
  <c r="O31" i="117"/>
  <c r="O27" i="117"/>
  <c r="O23" i="117"/>
  <c r="O19" i="117"/>
  <c r="O17" i="117"/>
  <c r="O13" i="117"/>
  <c r="O7" i="117"/>
  <c r="O12" i="117"/>
  <c r="O15" i="117"/>
  <c r="O11" i="117"/>
  <c r="O9" i="117"/>
  <c r="O5" i="117"/>
  <c r="O18" i="117"/>
  <c r="O16" i="117"/>
  <c r="O14" i="117"/>
  <c r="O10" i="117"/>
  <c r="O8" i="117"/>
  <c r="O6" i="117"/>
  <c r="P44" i="117"/>
  <c r="P34" i="117" s="1"/>
  <c r="N40" i="117"/>
  <c r="N40" i="113"/>
  <c r="O32" i="113"/>
  <c r="O28" i="113"/>
  <c r="O22" i="113"/>
  <c r="O29" i="113"/>
  <c r="O25" i="113"/>
  <c r="O21" i="113"/>
  <c r="O30" i="113"/>
  <c r="O26" i="113"/>
  <c r="O24" i="113"/>
  <c r="O33" i="113"/>
  <c r="O31" i="113"/>
  <c r="O27" i="113"/>
  <c r="O23" i="113"/>
  <c r="O19" i="113"/>
  <c r="O17" i="113"/>
  <c r="O13" i="113"/>
  <c r="O7" i="113"/>
  <c r="O20" i="113"/>
  <c r="O15" i="113"/>
  <c r="O11" i="113"/>
  <c r="O9" i="113"/>
  <c r="O5" i="113"/>
  <c r="O14" i="113"/>
  <c r="O10" i="113"/>
  <c r="O18" i="113"/>
  <c r="O12" i="113"/>
  <c r="O6" i="113"/>
  <c r="O8" i="113"/>
  <c r="O16" i="113"/>
  <c r="P44" i="113"/>
  <c r="P34" i="113" s="1"/>
  <c r="O40" i="140" l="1"/>
  <c r="P32" i="140"/>
  <c r="P28" i="140"/>
  <c r="P22" i="140"/>
  <c r="P29" i="140"/>
  <c r="P25" i="140"/>
  <c r="P21" i="140"/>
  <c r="P31" i="140"/>
  <c r="P27" i="140"/>
  <c r="P19" i="140"/>
  <c r="P15" i="140"/>
  <c r="P11" i="140"/>
  <c r="P30" i="140"/>
  <c r="P26" i="140"/>
  <c r="P24" i="140"/>
  <c r="P23" i="140"/>
  <c r="P20" i="140"/>
  <c r="P18" i="140"/>
  <c r="P16" i="140"/>
  <c r="P33" i="140"/>
  <c r="P14" i="140"/>
  <c r="P13" i="140"/>
  <c r="P9" i="140"/>
  <c r="P5" i="140"/>
  <c r="P17" i="140"/>
  <c r="P12" i="140"/>
  <c r="P10" i="140"/>
  <c r="P8" i="140"/>
  <c r="P6" i="140"/>
  <c r="P7" i="140"/>
  <c r="Q44" i="140"/>
  <c r="Q34" i="140" s="1"/>
  <c r="O40" i="139"/>
  <c r="P32" i="139"/>
  <c r="P28" i="139"/>
  <c r="P22" i="139"/>
  <c r="P29" i="139"/>
  <c r="P25" i="139"/>
  <c r="P21" i="139"/>
  <c r="P30" i="139"/>
  <c r="P26" i="139"/>
  <c r="P24" i="139"/>
  <c r="P33" i="139"/>
  <c r="P31" i="139"/>
  <c r="P27" i="139"/>
  <c r="P23" i="139"/>
  <c r="P19" i="139"/>
  <c r="P17" i="139"/>
  <c r="P13" i="139"/>
  <c r="P7" i="139"/>
  <c r="P12" i="139"/>
  <c r="P20" i="139"/>
  <c r="P18" i="139"/>
  <c r="P15" i="139"/>
  <c r="P11" i="139"/>
  <c r="P9" i="139"/>
  <c r="P5" i="139"/>
  <c r="P16" i="139"/>
  <c r="P10" i="139"/>
  <c r="P6" i="139"/>
  <c r="P14" i="139"/>
  <c r="P8" i="139"/>
  <c r="Q44" i="139"/>
  <c r="Q34" i="139" s="1"/>
  <c r="P29" i="138"/>
  <c r="P25" i="138"/>
  <c r="P21" i="138"/>
  <c r="P30" i="138"/>
  <c r="P26" i="138"/>
  <c r="P24" i="138"/>
  <c r="P33" i="138"/>
  <c r="P31" i="138"/>
  <c r="P27" i="138"/>
  <c r="P23" i="138"/>
  <c r="P32" i="138"/>
  <c r="P28" i="138"/>
  <c r="P22" i="138"/>
  <c r="P19" i="138"/>
  <c r="P18" i="138"/>
  <c r="P16" i="138"/>
  <c r="P14" i="138"/>
  <c r="P10" i="138"/>
  <c r="P8" i="138"/>
  <c r="P6" i="138"/>
  <c r="P17" i="138"/>
  <c r="P13" i="138"/>
  <c r="P7" i="138"/>
  <c r="P20" i="138"/>
  <c r="P12" i="138"/>
  <c r="P15" i="138"/>
  <c r="P11" i="138"/>
  <c r="P9" i="138"/>
  <c r="P5" i="138"/>
  <c r="Q44" i="138"/>
  <c r="Q34" i="138" s="1"/>
  <c r="O40" i="138"/>
  <c r="O40" i="137"/>
  <c r="P29" i="137"/>
  <c r="P30" i="137"/>
  <c r="P26" i="137"/>
  <c r="P24" i="137"/>
  <c r="P33" i="137"/>
  <c r="P31" i="137"/>
  <c r="P27" i="137"/>
  <c r="P23" i="137"/>
  <c r="P32" i="137"/>
  <c r="P28" i="137"/>
  <c r="P22" i="137"/>
  <c r="P20" i="137"/>
  <c r="P15" i="137"/>
  <c r="P11" i="137"/>
  <c r="P9" i="137"/>
  <c r="P19" i="137"/>
  <c r="P18" i="137"/>
  <c r="P16" i="137"/>
  <c r="P14" i="137"/>
  <c r="P10" i="137"/>
  <c r="P8" i="137"/>
  <c r="P6" i="137"/>
  <c r="P21" i="137"/>
  <c r="P17" i="137"/>
  <c r="P13" i="137"/>
  <c r="P12" i="137"/>
  <c r="P5" i="137"/>
  <c r="P25" i="137"/>
  <c r="P7" i="137"/>
  <c r="Q44" i="137"/>
  <c r="Q34" i="137" s="1"/>
  <c r="P29" i="135"/>
  <c r="P30" i="135"/>
  <c r="P33" i="135"/>
  <c r="P31" i="135"/>
  <c r="P27" i="135"/>
  <c r="P23" i="135"/>
  <c r="P19" i="135"/>
  <c r="P32" i="135"/>
  <c r="P28" i="135"/>
  <c r="P22" i="135"/>
  <c r="P12" i="135"/>
  <c r="P15" i="135"/>
  <c r="P11" i="135"/>
  <c r="P9" i="135"/>
  <c r="P5" i="135"/>
  <c r="P25" i="135"/>
  <c r="P21" i="135"/>
  <c r="P18" i="135"/>
  <c r="P17" i="135"/>
  <c r="P26" i="135"/>
  <c r="P24" i="135"/>
  <c r="P20" i="135"/>
  <c r="P16" i="135"/>
  <c r="P14" i="135"/>
  <c r="P13" i="135"/>
  <c r="P10" i="135"/>
  <c r="P8" i="135"/>
  <c r="P7" i="135"/>
  <c r="P6" i="135"/>
  <c r="Q44" i="135"/>
  <c r="Q34" i="135" s="1"/>
  <c r="O40" i="135"/>
  <c r="P30" i="134"/>
  <c r="P26" i="134"/>
  <c r="P24" i="134"/>
  <c r="P20" i="134"/>
  <c r="P32" i="134"/>
  <c r="P28" i="134"/>
  <c r="P22" i="134"/>
  <c r="P31" i="134"/>
  <c r="P29" i="134"/>
  <c r="P27" i="134"/>
  <c r="P25" i="134"/>
  <c r="P21" i="134"/>
  <c r="P12" i="134"/>
  <c r="P16" i="134"/>
  <c r="P13" i="134"/>
  <c r="P7" i="134"/>
  <c r="P23" i="134"/>
  <c r="P19" i="134"/>
  <c r="P18" i="134"/>
  <c r="P17" i="134"/>
  <c r="P15" i="134"/>
  <c r="P14" i="134"/>
  <c r="P33" i="134"/>
  <c r="P9" i="134"/>
  <c r="P5" i="134"/>
  <c r="P11" i="134"/>
  <c r="P10" i="134"/>
  <c r="P8" i="134"/>
  <c r="P6" i="134"/>
  <c r="Q44" i="134"/>
  <c r="Q34" i="134" s="1"/>
  <c r="O40" i="134"/>
  <c r="Q32" i="133"/>
  <c r="Q28" i="133"/>
  <c r="Q22" i="133"/>
  <c r="Q29" i="133"/>
  <c r="Q25" i="133"/>
  <c r="Q21" i="133"/>
  <c r="Q31" i="133"/>
  <c r="Q27" i="133"/>
  <c r="Q12" i="133"/>
  <c r="Q15" i="133"/>
  <c r="Q11" i="133"/>
  <c r="Q23" i="133"/>
  <c r="Q19" i="133"/>
  <c r="Q16" i="133"/>
  <c r="Q8" i="133"/>
  <c r="Q6" i="133"/>
  <c r="Q26" i="133"/>
  <c r="Q14" i="133"/>
  <c r="Q13" i="133"/>
  <c r="Q10" i="133"/>
  <c r="Q7" i="133"/>
  <c r="Q24" i="133"/>
  <c r="Q20" i="133"/>
  <c r="Q18" i="133"/>
  <c r="Q17" i="133"/>
  <c r="Q9" i="133"/>
  <c r="Q33" i="133"/>
  <c r="Q30" i="133"/>
  <c r="Q5" i="133"/>
  <c r="R44" i="133"/>
  <c r="R34" i="133" s="1"/>
  <c r="P40" i="133"/>
  <c r="P30" i="132"/>
  <c r="P26" i="132"/>
  <c r="P24" i="132"/>
  <c r="P20" i="132"/>
  <c r="P32" i="132"/>
  <c r="P28" i="132"/>
  <c r="P22" i="132"/>
  <c r="P31" i="132"/>
  <c r="P29" i="132"/>
  <c r="P27" i="132"/>
  <c r="P25" i="132"/>
  <c r="P21" i="132"/>
  <c r="P17" i="132"/>
  <c r="P13" i="132"/>
  <c r="P7" i="132"/>
  <c r="P23" i="132"/>
  <c r="P19" i="132"/>
  <c r="P15" i="132"/>
  <c r="P11" i="132"/>
  <c r="P33" i="132"/>
  <c r="P18" i="132"/>
  <c r="P12" i="132"/>
  <c r="P10" i="132"/>
  <c r="P5" i="132"/>
  <c r="P16" i="132"/>
  <c r="P14" i="132"/>
  <c r="P9" i="132"/>
  <c r="P6" i="132"/>
  <c r="P8" i="132"/>
  <c r="Q44" i="132"/>
  <c r="Q34" i="132" s="1"/>
  <c r="O40" i="132"/>
  <c r="P33" i="131"/>
  <c r="P31" i="131"/>
  <c r="P27" i="131"/>
  <c r="P23" i="131"/>
  <c r="P32" i="131"/>
  <c r="P28" i="131"/>
  <c r="P22" i="131"/>
  <c r="P12" i="131"/>
  <c r="P30" i="131"/>
  <c r="P26" i="131"/>
  <c r="P15" i="131"/>
  <c r="P11" i="131"/>
  <c r="P9" i="131"/>
  <c r="Q44" i="131"/>
  <c r="Q34" i="131" s="1"/>
  <c r="P18" i="131"/>
  <c r="P17" i="131"/>
  <c r="P25" i="131"/>
  <c r="P21" i="131"/>
  <c r="P16" i="131"/>
  <c r="P14" i="131"/>
  <c r="P13" i="131"/>
  <c r="P10" i="131"/>
  <c r="P5" i="131"/>
  <c r="P19" i="131"/>
  <c r="P6" i="131"/>
  <c r="P29" i="131"/>
  <c r="P24" i="131"/>
  <c r="P20" i="131"/>
  <c r="P8" i="131"/>
  <c r="P7" i="131"/>
  <c r="O40" i="131"/>
  <c r="P30" i="130"/>
  <c r="P26" i="130"/>
  <c r="P24" i="130"/>
  <c r="P20" i="130"/>
  <c r="P32" i="130"/>
  <c r="P28" i="130"/>
  <c r="P22" i="130"/>
  <c r="P19" i="130"/>
  <c r="P15" i="130"/>
  <c r="P11" i="130"/>
  <c r="P33" i="130"/>
  <c r="P17" i="130"/>
  <c r="P13" i="130"/>
  <c r="P29" i="130"/>
  <c r="P25" i="130"/>
  <c r="P23" i="130"/>
  <c r="P21" i="130"/>
  <c r="P9" i="130"/>
  <c r="P5" i="130"/>
  <c r="P18" i="130"/>
  <c r="P12" i="130"/>
  <c r="P10" i="130"/>
  <c r="P8" i="130"/>
  <c r="P6" i="130"/>
  <c r="P31" i="130"/>
  <c r="P27" i="130"/>
  <c r="P16" i="130"/>
  <c r="P7" i="130"/>
  <c r="P14" i="130"/>
  <c r="Q44" i="130"/>
  <c r="Q34" i="130" s="1"/>
  <c r="O40" i="130"/>
  <c r="O40" i="129"/>
  <c r="P30" i="129"/>
  <c r="P26" i="129"/>
  <c r="P24" i="129"/>
  <c r="P20" i="129"/>
  <c r="P32" i="129"/>
  <c r="P28" i="129"/>
  <c r="P22" i="129"/>
  <c r="P33" i="129"/>
  <c r="P12" i="129"/>
  <c r="P31" i="129"/>
  <c r="P13" i="129"/>
  <c r="P10" i="129"/>
  <c r="P8" i="129"/>
  <c r="P6" i="129"/>
  <c r="P25" i="129"/>
  <c r="P16" i="129"/>
  <c r="P7" i="129"/>
  <c r="P29" i="129"/>
  <c r="P23" i="129"/>
  <c r="P21" i="129"/>
  <c r="P27" i="129"/>
  <c r="P19" i="129"/>
  <c r="P18" i="129"/>
  <c r="P15" i="129"/>
  <c r="P11" i="129"/>
  <c r="P14" i="129"/>
  <c r="P9" i="129"/>
  <c r="P5" i="129"/>
  <c r="P17" i="129"/>
  <c r="Q44" i="129"/>
  <c r="Q34" i="129" s="1"/>
  <c r="O40" i="128"/>
  <c r="P29" i="128"/>
  <c r="P25" i="128"/>
  <c r="P21" i="128"/>
  <c r="P30" i="128"/>
  <c r="P26" i="128"/>
  <c r="P24" i="128"/>
  <c r="P20" i="128"/>
  <c r="P33" i="128"/>
  <c r="P31" i="128"/>
  <c r="P27" i="128"/>
  <c r="P23" i="128"/>
  <c r="P32" i="128"/>
  <c r="P28" i="128"/>
  <c r="P22" i="128"/>
  <c r="P15" i="128"/>
  <c r="P11" i="128"/>
  <c r="P9" i="128"/>
  <c r="P5" i="128"/>
  <c r="P19" i="128"/>
  <c r="P18" i="128"/>
  <c r="P16" i="128"/>
  <c r="P14" i="128"/>
  <c r="P10" i="128"/>
  <c r="P8" i="128"/>
  <c r="P6" i="128"/>
  <c r="P17" i="128"/>
  <c r="P13" i="128"/>
  <c r="P7" i="128"/>
  <c r="P12" i="128"/>
  <c r="Q44" i="128"/>
  <c r="Q34" i="128" s="1"/>
  <c r="P30" i="127"/>
  <c r="P26" i="127"/>
  <c r="P24" i="127"/>
  <c r="P20" i="127"/>
  <c r="P32" i="127"/>
  <c r="P28" i="127"/>
  <c r="P22" i="127"/>
  <c r="P33" i="127"/>
  <c r="P17" i="127"/>
  <c r="P13" i="127"/>
  <c r="P31" i="127"/>
  <c r="P29" i="127"/>
  <c r="P27" i="127"/>
  <c r="P25" i="127"/>
  <c r="P21" i="127"/>
  <c r="P12" i="127"/>
  <c r="P16" i="127"/>
  <c r="P23" i="127"/>
  <c r="P15" i="127"/>
  <c r="P14" i="127"/>
  <c r="P9" i="127"/>
  <c r="P5" i="127"/>
  <c r="P19" i="127"/>
  <c r="P18" i="127"/>
  <c r="P8" i="127"/>
  <c r="P6" i="127"/>
  <c r="P11" i="127"/>
  <c r="P10" i="127"/>
  <c r="P7" i="127"/>
  <c r="Q44" i="127"/>
  <c r="Q34" i="127" s="1"/>
  <c r="O40" i="127"/>
  <c r="P33" i="126"/>
  <c r="P31" i="126"/>
  <c r="P27" i="126"/>
  <c r="P23" i="126"/>
  <c r="P19" i="126"/>
  <c r="P30" i="126"/>
  <c r="P28" i="126"/>
  <c r="P25" i="126"/>
  <c r="P22" i="126"/>
  <c r="P21" i="126"/>
  <c r="P15" i="126"/>
  <c r="P24" i="126"/>
  <c r="P20" i="126"/>
  <c r="P18" i="126"/>
  <c r="P16" i="126"/>
  <c r="P29" i="126"/>
  <c r="P14" i="126"/>
  <c r="P10" i="126"/>
  <c r="P8" i="126"/>
  <c r="P6" i="126"/>
  <c r="P17" i="126"/>
  <c r="P26" i="126"/>
  <c r="P13" i="126"/>
  <c r="P7" i="126"/>
  <c r="P11" i="126"/>
  <c r="P32" i="126"/>
  <c r="P12" i="126"/>
  <c r="P9" i="126"/>
  <c r="P5" i="126"/>
  <c r="Q44" i="126"/>
  <c r="Q34" i="126" s="1"/>
  <c r="O40" i="126"/>
  <c r="O40" i="125"/>
  <c r="P33" i="125"/>
  <c r="P31" i="125"/>
  <c r="P27" i="125"/>
  <c r="P23" i="125"/>
  <c r="P19" i="125"/>
  <c r="P32" i="125"/>
  <c r="P28" i="125"/>
  <c r="P22" i="125"/>
  <c r="P12" i="125"/>
  <c r="P15" i="125"/>
  <c r="P30" i="125"/>
  <c r="P26" i="125"/>
  <c r="P18" i="125"/>
  <c r="P16" i="125"/>
  <c r="P14" i="125"/>
  <c r="P10" i="125"/>
  <c r="P8" i="125"/>
  <c r="P6" i="125"/>
  <c r="P29" i="125"/>
  <c r="P25" i="125"/>
  <c r="P24" i="125"/>
  <c r="P21" i="125"/>
  <c r="P20" i="125"/>
  <c r="P17" i="125"/>
  <c r="P13" i="125"/>
  <c r="P7" i="125"/>
  <c r="P11" i="125"/>
  <c r="P9" i="125"/>
  <c r="P5" i="125"/>
  <c r="Q44" i="125"/>
  <c r="Q34" i="125" s="1"/>
  <c r="P29" i="124"/>
  <c r="P25" i="124"/>
  <c r="P30" i="124"/>
  <c r="P26" i="124"/>
  <c r="P24" i="124"/>
  <c r="P33" i="124"/>
  <c r="P31" i="124"/>
  <c r="P27" i="124"/>
  <c r="P23" i="124"/>
  <c r="P19" i="124"/>
  <c r="P32" i="124"/>
  <c r="P12" i="124"/>
  <c r="P28" i="124"/>
  <c r="P20" i="124"/>
  <c r="P18" i="124"/>
  <c r="P16" i="124"/>
  <c r="P14" i="124"/>
  <c r="P22" i="124"/>
  <c r="P11" i="124"/>
  <c r="P10" i="124"/>
  <c r="P7" i="124"/>
  <c r="P17" i="124"/>
  <c r="P15" i="124"/>
  <c r="P21" i="124"/>
  <c r="P9" i="124"/>
  <c r="P8" i="124"/>
  <c r="P5" i="124"/>
  <c r="P13" i="124"/>
  <c r="P6" i="124"/>
  <c r="Q44" i="124"/>
  <c r="Q34" i="124" s="1"/>
  <c r="O40" i="124"/>
  <c r="P30" i="123"/>
  <c r="P26" i="123"/>
  <c r="P24" i="123"/>
  <c r="P20" i="123"/>
  <c r="P33" i="123"/>
  <c r="P31" i="123"/>
  <c r="P29" i="123"/>
  <c r="P27" i="123"/>
  <c r="P12" i="123"/>
  <c r="P23" i="123"/>
  <c r="P22" i="123"/>
  <c r="P19" i="123"/>
  <c r="P15" i="123"/>
  <c r="P28" i="123"/>
  <c r="P25" i="123"/>
  <c r="P21" i="123"/>
  <c r="P18" i="123"/>
  <c r="P16" i="123"/>
  <c r="P14" i="123"/>
  <c r="P7" i="123"/>
  <c r="P13" i="123"/>
  <c r="P9" i="123"/>
  <c r="P5" i="123"/>
  <c r="P32" i="123"/>
  <c r="P17" i="123"/>
  <c r="P11" i="123"/>
  <c r="P10" i="123"/>
  <c r="P8" i="123"/>
  <c r="P6" i="123"/>
  <c r="Q44" i="123"/>
  <c r="Q34" i="123" s="1"/>
  <c r="O40" i="123"/>
  <c r="Q40" i="122"/>
  <c r="R32" i="122"/>
  <c r="R28" i="122"/>
  <c r="R22" i="122"/>
  <c r="R30" i="122"/>
  <c r="R26" i="122"/>
  <c r="R24" i="122"/>
  <c r="R20" i="122"/>
  <c r="R23" i="122"/>
  <c r="R17" i="122"/>
  <c r="R13" i="122"/>
  <c r="R31" i="122"/>
  <c r="R29" i="122"/>
  <c r="R27" i="122"/>
  <c r="R25" i="122"/>
  <c r="R21" i="122"/>
  <c r="R15" i="122"/>
  <c r="R11" i="122"/>
  <c r="R18" i="122"/>
  <c r="R19" i="122"/>
  <c r="R16" i="122"/>
  <c r="R9" i="122"/>
  <c r="R8" i="122"/>
  <c r="R6" i="122"/>
  <c r="R14" i="122"/>
  <c r="R7" i="122"/>
  <c r="R33" i="122"/>
  <c r="R10" i="122"/>
  <c r="R12" i="122"/>
  <c r="R5" i="122"/>
  <c r="S44" i="122"/>
  <c r="S34" i="122" s="1"/>
  <c r="P33" i="121"/>
  <c r="P31" i="121"/>
  <c r="P27" i="121"/>
  <c r="P23" i="121"/>
  <c r="P19" i="121"/>
  <c r="P32" i="121"/>
  <c r="P29" i="121"/>
  <c r="P26" i="121"/>
  <c r="P17" i="121"/>
  <c r="P13" i="121"/>
  <c r="P30" i="121"/>
  <c r="P28" i="121"/>
  <c r="P25" i="121"/>
  <c r="P22" i="121"/>
  <c r="P21" i="121"/>
  <c r="P15" i="121"/>
  <c r="P24" i="121"/>
  <c r="P20" i="121"/>
  <c r="P18" i="121"/>
  <c r="P16" i="121"/>
  <c r="P14" i="121"/>
  <c r="P11" i="121"/>
  <c r="P9" i="121"/>
  <c r="P5" i="121"/>
  <c r="P10" i="121"/>
  <c r="P8" i="121"/>
  <c r="P6" i="121"/>
  <c r="P7" i="121"/>
  <c r="P12" i="121"/>
  <c r="Q44" i="121"/>
  <c r="Q34" i="121" s="1"/>
  <c r="O40" i="121"/>
  <c r="P30" i="119"/>
  <c r="P26" i="119"/>
  <c r="P24" i="119"/>
  <c r="P20" i="119"/>
  <c r="P32" i="119"/>
  <c r="P28" i="119"/>
  <c r="P22" i="119"/>
  <c r="P23" i="119"/>
  <c r="P31" i="119"/>
  <c r="P29" i="119"/>
  <c r="P27" i="119"/>
  <c r="P25" i="119"/>
  <c r="P21" i="119"/>
  <c r="P17" i="119"/>
  <c r="P13" i="119"/>
  <c r="P33" i="119"/>
  <c r="P15" i="119"/>
  <c r="P12" i="119"/>
  <c r="P11" i="119"/>
  <c r="P7" i="119"/>
  <c r="P14" i="119"/>
  <c r="P10" i="119"/>
  <c r="P19" i="119"/>
  <c r="P16" i="119"/>
  <c r="P9" i="119"/>
  <c r="P5" i="119"/>
  <c r="P18" i="119"/>
  <c r="P8" i="119"/>
  <c r="P6" i="119"/>
  <c r="Q44" i="119"/>
  <c r="Q34" i="119" s="1"/>
  <c r="O40" i="119"/>
  <c r="P33" i="118"/>
  <c r="P31" i="118"/>
  <c r="P27" i="118"/>
  <c r="P23" i="118"/>
  <c r="P32" i="118"/>
  <c r="P28" i="118"/>
  <c r="P22" i="118"/>
  <c r="P12" i="118"/>
  <c r="P29" i="118"/>
  <c r="P25" i="118"/>
  <c r="P24" i="118"/>
  <c r="P21" i="118"/>
  <c r="P20" i="118"/>
  <c r="P19" i="118"/>
  <c r="P18" i="118"/>
  <c r="P16" i="118"/>
  <c r="P14" i="118"/>
  <c r="P10" i="118"/>
  <c r="P13" i="118"/>
  <c r="P9" i="118"/>
  <c r="P8" i="118"/>
  <c r="P30" i="118"/>
  <c r="P7" i="118"/>
  <c r="P17" i="118"/>
  <c r="P15" i="118"/>
  <c r="P11" i="118"/>
  <c r="P26" i="118"/>
  <c r="P5" i="118"/>
  <c r="P6" i="118"/>
  <c r="Q44" i="118"/>
  <c r="Q34" i="118" s="1"/>
  <c r="O40" i="118"/>
  <c r="O40" i="117"/>
  <c r="P29" i="117"/>
  <c r="P25" i="117"/>
  <c r="P21" i="117"/>
  <c r="P30" i="117"/>
  <c r="P26" i="117"/>
  <c r="P24" i="117"/>
  <c r="P20" i="117"/>
  <c r="P33" i="117"/>
  <c r="P31" i="117"/>
  <c r="P27" i="117"/>
  <c r="P23" i="117"/>
  <c r="P32" i="117"/>
  <c r="P28" i="117"/>
  <c r="P22" i="117"/>
  <c r="P12" i="117"/>
  <c r="P15" i="117"/>
  <c r="P11" i="117"/>
  <c r="P9" i="117"/>
  <c r="P5" i="117"/>
  <c r="P19" i="117"/>
  <c r="P18" i="117"/>
  <c r="P16" i="117"/>
  <c r="P14" i="117"/>
  <c r="P10" i="117"/>
  <c r="P8" i="117"/>
  <c r="P6" i="117"/>
  <c r="P17" i="117"/>
  <c r="P13" i="117"/>
  <c r="P7" i="117"/>
  <c r="Q44" i="117"/>
  <c r="Q34" i="117" s="1"/>
  <c r="O40" i="113"/>
  <c r="P29" i="113"/>
  <c r="P25" i="113"/>
  <c r="P30" i="113"/>
  <c r="P26" i="113"/>
  <c r="P24" i="113"/>
  <c r="P33" i="113"/>
  <c r="P31" i="113"/>
  <c r="P27" i="113"/>
  <c r="P23" i="113"/>
  <c r="P32" i="113"/>
  <c r="P28" i="113"/>
  <c r="P22" i="113"/>
  <c r="P12" i="113"/>
  <c r="P21" i="113"/>
  <c r="P20" i="113"/>
  <c r="P19" i="113"/>
  <c r="P18" i="113"/>
  <c r="P16" i="113"/>
  <c r="P14" i="113"/>
  <c r="P10" i="113"/>
  <c r="P8" i="113"/>
  <c r="P6" i="113"/>
  <c r="P7" i="113"/>
  <c r="P5" i="113"/>
  <c r="P9" i="113"/>
  <c r="P17" i="113"/>
  <c r="P15" i="113"/>
  <c r="P11" i="113"/>
  <c r="P13" i="113"/>
  <c r="Q44" i="113"/>
  <c r="Q34" i="113" s="1"/>
  <c r="P40" i="140" l="1"/>
  <c r="Q29" i="140"/>
  <c r="Q25" i="140"/>
  <c r="Q21" i="140"/>
  <c r="Q30" i="140"/>
  <c r="Q26" i="140"/>
  <c r="Q24" i="140"/>
  <c r="Q20" i="140"/>
  <c r="Q23" i="140"/>
  <c r="Q22" i="140"/>
  <c r="Q18" i="140"/>
  <c r="Q16" i="140"/>
  <c r="Q14" i="140"/>
  <c r="Q33" i="140"/>
  <c r="Q32" i="140"/>
  <c r="Q28" i="140"/>
  <c r="Q17" i="140"/>
  <c r="Q19" i="140"/>
  <c r="Q15" i="140"/>
  <c r="Q12" i="140"/>
  <c r="Q11" i="140"/>
  <c r="Q10" i="140"/>
  <c r="Q8" i="140"/>
  <c r="Q6" i="140"/>
  <c r="Q7" i="140"/>
  <c r="Q31" i="140"/>
  <c r="Q27" i="140"/>
  <c r="Q13" i="140"/>
  <c r="Q9" i="140"/>
  <c r="Q5" i="140"/>
  <c r="R44" i="140"/>
  <c r="R34" i="140" s="1"/>
  <c r="P40" i="139"/>
  <c r="Q29" i="139"/>
  <c r="Q25" i="139"/>
  <c r="Q21" i="139"/>
  <c r="Q30" i="139"/>
  <c r="Q26" i="139"/>
  <c r="Q24" i="139"/>
  <c r="Q33" i="139"/>
  <c r="Q31" i="139"/>
  <c r="Q27" i="139"/>
  <c r="Q23" i="139"/>
  <c r="Q32" i="139"/>
  <c r="Q28" i="139"/>
  <c r="Q22" i="139"/>
  <c r="Q12" i="139"/>
  <c r="Q15" i="139"/>
  <c r="Q11" i="139"/>
  <c r="Q9" i="139"/>
  <c r="Q5" i="139"/>
  <c r="Q20" i="139"/>
  <c r="Q19" i="139"/>
  <c r="Q18" i="139"/>
  <c r="Q16" i="139"/>
  <c r="Q14" i="139"/>
  <c r="Q10" i="139"/>
  <c r="Q8" i="139"/>
  <c r="Q6" i="139"/>
  <c r="Q17" i="139"/>
  <c r="Q13" i="139"/>
  <c r="Q7" i="139"/>
  <c r="R44" i="139"/>
  <c r="R34" i="139" s="1"/>
  <c r="P40" i="138"/>
  <c r="Q30" i="138"/>
  <c r="Q26" i="138"/>
  <c r="Q24" i="138"/>
  <c r="Q20" i="138"/>
  <c r="Q33" i="138"/>
  <c r="Q31" i="138"/>
  <c r="Q27" i="138"/>
  <c r="Q23" i="138"/>
  <c r="Q32" i="138"/>
  <c r="Q28" i="138"/>
  <c r="Q22" i="138"/>
  <c r="Q29" i="138"/>
  <c r="Q25" i="138"/>
  <c r="Q21" i="138"/>
  <c r="Q17" i="138"/>
  <c r="Q13" i="138"/>
  <c r="Q7" i="138"/>
  <c r="Q12" i="138"/>
  <c r="Q15" i="138"/>
  <c r="Q11" i="138"/>
  <c r="Q9" i="138"/>
  <c r="Q5" i="138"/>
  <c r="Q19" i="138"/>
  <c r="Q18" i="138"/>
  <c r="Q16" i="138"/>
  <c r="Q14" i="138"/>
  <c r="Q10" i="138"/>
  <c r="Q8" i="138"/>
  <c r="Q6" i="138"/>
  <c r="R44" i="138"/>
  <c r="R34" i="138" s="1"/>
  <c r="P40" i="137"/>
  <c r="Q30" i="137"/>
  <c r="Q33" i="137"/>
  <c r="Q31" i="137"/>
  <c r="Q27" i="137"/>
  <c r="Q32" i="137"/>
  <c r="Q28" i="137"/>
  <c r="Q22" i="137"/>
  <c r="Q29" i="137"/>
  <c r="Q25" i="137"/>
  <c r="Q21" i="137"/>
  <c r="Q26" i="137"/>
  <c r="Q24" i="137"/>
  <c r="Q19" i="137"/>
  <c r="Q18" i="137"/>
  <c r="Q16" i="137"/>
  <c r="Q14" i="137"/>
  <c r="Q10" i="137"/>
  <c r="Q8" i="137"/>
  <c r="Q6" i="137"/>
  <c r="Q17" i="137"/>
  <c r="Q13" i="137"/>
  <c r="Q7" i="137"/>
  <c r="Q23" i="137"/>
  <c r="Q15" i="137"/>
  <c r="Q12" i="137"/>
  <c r="Q11" i="137"/>
  <c r="Q5" i="137"/>
  <c r="Q9" i="137"/>
  <c r="Q20" i="137"/>
  <c r="R44" i="137"/>
  <c r="R34" i="137" s="1"/>
  <c r="P40" i="135"/>
  <c r="Q30" i="135"/>
  <c r="Q33" i="135"/>
  <c r="Q31" i="135"/>
  <c r="Q32" i="135"/>
  <c r="Q28" i="135"/>
  <c r="Q22" i="135"/>
  <c r="Q29" i="135"/>
  <c r="Q25" i="135"/>
  <c r="Q21" i="135"/>
  <c r="Q15" i="135"/>
  <c r="Q11" i="135"/>
  <c r="Q9" i="135"/>
  <c r="Q26" i="135"/>
  <c r="Q18" i="135"/>
  <c r="Q16" i="135"/>
  <c r="Q14" i="135"/>
  <c r="Q10" i="135"/>
  <c r="Q8" i="135"/>
  <c r="Q6" i="135"/>
  <c r="Q23" i="135"/>
  <c r="Q19" i="135"/>
  <c r="Q17" i="135"/>
  <c r="Q27" i="135"/>
  <c r="Q24" i="135"/>
  <c r="Q20" i="135"/>
  <c r="Q13" i="135"/>
  <c r="Q12" i="135"/>
  <c r="Q7" i="135"/>
  <c r="Q5" i="135"/>
  <c r="R44" i="135"/>
  <c r="R34" i="135" s="1"/>
  <c r="Q33" i="134"/>
  <c r="Q31" i="134"/>
  <c r="Q27" i="134"/>
  <c r="Q23" i="134"/>
  <c r="Q19" i="134"/>
  <c r="Q29" i="134"/>
  <c r="Q25" i="134"/>
  <c r="Q21" i="134"/>
  <c r="Q22" i="134"/>
  <c r="Q15" i="134"/>
  <c r="Q11" i="134"/>
  <c r="Q32" i="134"/>
  <c r="Q30" i="134"/>
  <c r="Q28" i="134"/>
  <c r="Q26" i="134"/>
  <c r="Q18" i="134"/>
  <c r="Q16" i="134"/>
  <c r="Q9" i="134"/>
  <c r="Q5" i="134"/>
  <c r="Q24" i="134"/>
  <c r="Q20" i="134"/>
  <c r="Q17" i="134"/>
  <c r="Q14" i="134"/>
  <c r="Q10" i="134"/>
  <c r="Q8" i="134"/>
  <c r="Q6" i="134"/>
  <c r="Q13" i="134"/>
  <c r="Q12" i="134"/>
  <c r="Q7" i="134"/>
  <c r="R44" i="134"/>
  <c r="R34" i="134" s="1"/>
  <c r="P40" i="134"/>
  <c r="Q40" i="133"/>
  <c r="R29" i="133"/>
  <c r="R25" i="133"/>
  <c r="R21" i="133"/>
  <c r="R30" i="133"/>
  <c r="R26" i="133"/>
  <c r="R24" i="133"/>
  <c r="R20" i="133"/>
  <c r="R15" i="133"/>
  <c r="R11" i="133"/>
  <c r="R9" i="133"/>
  <c r="R32" i="133"/>
  <c r="R28" i="133"/>
  <c r="R22" i="133"/>
  <c r="R18" i="133"/>
  <c r="R16" i="133"/>
  <c r="R14" i="133"/>
  <c r="R10" i="133"/>
  <c r="R27" i="133"/>
  <c r="R13" i="133"/>
  <c r="R7" i="133"/>
  <c r="R17" i="133"/>
  <c r="R33" i="133"/>
  <c r="R31" i="133"/>
  <c r="R5" i="133"/>
  <c r="R23" i="133"/>
  <c r="R19" i="133"/>
  <c r="R12" i="133"/>
  <c r="R8" i="133"/>
  <c r="R6" i="133"/>
  <c r="S44" i="133"/>
  <c r="S34" i="133" s="1"/>
  <c r="P40" i="132"/>
  <c r="Q33" i="132"/>
  <c r="Q31" i="132"/>
  <c r="Q27" i="132"/>
  <c r="Q23" i="132"/>
  <c r="Q19" i="132"/>
  <c r="Q29" i="132"/>
  <c r="Q25" i="132"/>
  <c r="Q21" i="132"/>
  <c r="Q22" i="132"/>
  <c r="Q12" i="132"/>
  <c r="Q24" i="132"/>
  <c r="Q20" i="132"/>
  <c r="Q18" i="132"/>
  <c r="Q16" i="132"/>
  <c r="Q14" i="132"/>
  <c r="Q13" i="132"/>
  <c r="Q9" i="132"/>
  <c r="Q6" i="132"/>
  <c r="Q32" i="132"/>
  <c r="Q30" i="132"/>
  <c r="Q28" i="132"/>
  <c r="Q26" i="132"/>
  <c r="Q17" i="132"/>
  <c r="Q15" i="132"/>
  <c r="Q11" i="132"/>
  <c r="Q8" i="132"/>
  <c r="Q7" i="132"/>
  <c r="Q10" i="132"/>
  <c r="Q5" i="132"/>
  <c r="R44" i="132"/>
  <c r="R34" i="132" s="1"/>
  <c r="Q32" i="131"/>
  <c r="Q28" i="131"/>
  <c r="Q22" i="131"/>
  <c r="Q29" i="131"/>
  <c r="Q25" i="131"/>
  <c r="Q21" i="131"/>
  <c r="Q30" i="131"/>
  <c r="Q26" i="131"/>
  <c r="Q15" i="131"/>
  <c r="Q11" i="131"/>
  <c r="Q33" i="131"/>
  <c r="Q24" i="131"/>
  <c r="Q23" i="131"/>
  <c r="Q20" i="131"/>
  <c r="Q19" i="131"/>
  <c r="Q18" i="131"/>
  <c r="Q16" i="131"/>
  <c r="Q14" i="131"/>
  <c r="Q10" i="131"/>
  <c r="Q8" i="131"/>
  <c r="Q31" i="131"/>
  <c r="Q13" i="131"/>
  <c r="Q12" i="131"/>
  <c r="Q5" i="131"/>
  <c r="Q6" i="131"/>
  <c r="Q27" i="131"/>
  <c r="Q7" i="131"/>
  <c r="Q17" i="131"/>
  <c r="Q9" i="131"/>
  <c r="R44" i="131"/>
  <c r="R34" i="131" s="1"/>
  <c r="P40" i="131"/>
  <c r="P40" i="130"/>
  <c r="Q33" i="130"/>
  <c r="Q31" i="130"/>
  <c r="Q27" i="130"/>
  <c r="Q23" i="130"/>
  <c r="Q19" i="130"/>
  <c r="Q29" i="130"/>
  <c r="Q25" i="130"/>
  <c r="Q21" i="130"/>
  <c r="Q32" i="130"/>
  <c r="Q30" i="130"/>
  <c r="Q28" i="130"/>
  <c r="Q26" i="130"/>
  <c r="Q18" i="130"/>
  <c r="Q16" i="130"/>
  <c r="Q14" i="130"/>
  <c r="Q10" i="130"/>
  <c r="Q12" i="130"/>
  <c r="Q8" i="130"/>
  <c r="Q6" i="130"/>
  <c r="Q13" i="130"/>
  <c r="Q7" i="130"/>
  <c r="Q24" i="130"/>
  <c r="Q22" i="130"/>
  <c r="Q20" i="130"/>
  <c r="Q17" i="130"/>
  <c r="Q15" i="130"/>
  <c r="Q11" i="130"/>
  <c r="Q9" i="130"/>
  <c r="Q5" i="130"/>
  <c r="R44" i="130"/>
  <c r="R34" i="130" s="1"/>
  <c r="P40" i="129"/>
  <c r="Q33" i="129"/>
  <c r="Q31" i="129"/>
  <c r="Q27" i="129"/>
  <c r="Q23" i="129"/>
  <c r="Q19" i="129"/>
  <c r="Q29" i="129"/>
  <c r="Q25" i="129"/>
  <c r="Q21" i="129"/>
  <c r="Q15" i="129"/>
  <c r="Q11" i="129"/>
  <c r="Q32" i="129"/>
  <c r="Q20" i="129"/>
  <c r="Q16" i="129"/>
  <c r="Q7" i="129"/>
  <c r="Q26" i="129"/>
  <c r="Q18" i="129"/>
  <c r="Q30" i="129"/>
  <c r="Q28" i="129"/>
  <c r="Q24" i="129"/>
  <c r="Q22" i="129"/>
  <c r="Q17" i="129"/>
  <c r="Q14" i="129"/>
  <c r="Q9" i="129"/>
  <c r="Q5" i="129"/>
  <c r="Q8" i="129"/>
  <c r="Q6" i="129"/>
  <c r="Q13" i="129"/>
  <c r="Q12" i="129"/>
  <c r="Q10" i="129"/>
  <c r="R44" i="129"/>
  <c r="R34" i="129" s="1"/>
  <c r="Q30" i="128"/>
  <c r="Q26" i="128"/>
  <c r="Q24" i="128"/>
  <c r="Q20" i="128"/>
  <c r="Q33" i="128"/>
  <c r="Q31" i="128"/>
  <c r="Q27" i="128"/>
  <c r="Q23" i="128"/>
  <c r="Q19" i="128"/>
  <c r="Q32" i="128"/>
  <c r="Q28" i="128"/>
  <c r="Q22" i="128"/>
  <c r="Q29" i="128"/>
  <c r="Q25" i="128"/>
  <c r="Q21" i="128"/>
  <c r="Q18" i="128"/>
  <c r="Q16" i="128"/>
  <c r="Q14" i="128"/>
  <c r="Q10" i="128"/>
  <c r="Q8" i="128"/>
  <c r="Q6" i="128"/>
  <c r="Q17" i="128"/>
  <c r="Q13" i="128"/>
  <c r="Q7" i="128"/>
  <c r="Q12" i="128"/>
  <c r="Q15" i="128"/>
  <c r="Q11" i="128"/>
  <c r="Q9" i="128"/>
  <c r="Q5" i="128"/>
  <c r="R44" i="128"/>
  <c r="R34" i="128" s="1"/>
  <c r="P40" i="128"/>
  <c r="P40" i="127"/>
  <c r="Q33" i="127"/>
  <c r="Q31" i="127"/>
  <c r="Q27" i="127"/>
  <c r="Q23" i="127"/>
  <c r="Q19" i="127"/>
  <c r="Q29" i="127"/>
  <c r="Q25" i="127"/>
  <c r="Q21" i="127"/>
  <c r="Q22" i="127"/>
  <c r="Q15" i="127"/>
  <c r="Q11" i="127"/>
  <c r="Q30" i="127"/>
  <c r="Q14" i="127"/>
  <c r="Q9" i="127"/>
  <c r="Q5" i="127"/>
  <c r="Q32" i="127"/>
  <c r="Q18" i="127"/>
  <c r="Q17" i="127"/>
  <c r="Q13" i="127"/>
  <c r="Q8" i="127"/>
  <c r="Q6" i="127"/>
  <c r="Q26" i="127"/>
  <c r="Q10" i="127"/>
  <c r="Q7" i="127"/>
  <c r="Q28" i="127"/>
  <c r="Q24" i="127"/>
  <c r="Q20" i="127"/>
  <c r="Q16" i="127"/>
  <c r="Q12" i="127"/>
  <c r="R44" i="127"/>
  <c r="R34" i="127" s="1"/>
  <c r="Q32" i="126"/>
  <c r="Q28" i="126"/>
  <c r="Q22" i="126"/>
  <c r="Q33" i="126"/>
  <c r="Q30" i="126"/>
  <c r="Q25" i="126"/>
  <c r="Q21" i="126"/>
  <c r="Q31" i="126"/>
  <c r="Q24" i="126"/>
  <c r="Q23" i="126"/>
  <c r="Q20" i="126"/>
  <c r="Q19" i="126"/>
  <c r="Q18" i="126"/>
  <c r="Q16" i="126"/>
  <c r="Q29" i="126"/>
  <c r="Q26" i="126"/>
  <c r="Q17" i="126"/>
  <c r="Q13" i="126"/>
  <c r="Q7" i="126"/>
  <c r="Q27" i="126"/>
  <c r="Q12" i="126"/>
  <c r="Q14" i="126"/>
  <c r="Q11" i="126"/>
  <c r="Q9" i="126"/>
  <c r="Q5" i="126"/>
  <c r="Q15" i="126"/>
  <c r="Q6" i="126"/>
  <c r="Q10" i="126"/>
  <c r="Q8" i="126"/>
  <c r="R44" i="126"/>
  <c r="R34" i="126" s="1"/>
  <c r="P40" i="126"/>
  <c r="Q32" i="125"/>
  <c r="Q28" i="125"/>
  <c r="Q22" i="125"/>
  <c r="Q29" i="125"/>
  <c r="Q25" i="125"/>
  <c r="Q21" i="125"/>
  <c r="Q15" i="125"/>
  <c r="Q11" i="125"/>
  <c r="Q30" i="125"/>
  <c r="Q26" i="125"/>
  <c r="Q18" i="125"/>
  <c r="Q16" i="125"/>
  <c r="Q14" i="125"/>
  <c r="Q33" i="125"/>
  <c r="Q24" i="125"/>
  <c r="Q23" i="125"/>
  <c r="Q20" i="125"/>
  <c r="Q19" i="125"/>
  <c r="Q17" i="125"/>
  <c r="Q13" i="125"/>
  <c r="Q7" i="125"/>
  <c r="Q31" i="125"/>
  <c r="Q27" i="125"/>
  <c r="Q12" i="125"/>
  <c r="Q9" i="125"/>
  <c r="Q5" i="125"/>
  <c r="Q10" i="125"/>
  <c r="Q8" i="125"/>
  <c r="Q6" i="125"/>
  <c r="R44" i="125"/>
  <c r="R34" i="125" s="1"/>
  <c r="P40" i="125"/>
  <c r="P40" i="124"/>
  <c r="Q30" i="124"/>
  <c r="Q26" i="124"/>
  <c r="Q24" i="124"/>
  <c r="Q33" i="124"/>
  <c r="Q31" i="124"/>
  <c r="Q27" i="124"/>
  <c r="Q23" i="124"/>
  <c r="Q32" i="124"/>
  <c r="Q28" i="124"/>
  <c r="Q22" i="124"/>
  <c r="Q29" i="124"/>
  <c r="Q15" i="124"/>
  <c r="Q11" i="124"/>
  <c r="Q9" i="124"/>
  <c r="Q25" i="124"/>
  <c r="Q21" i="124"/>
  <c r="Q17" i="124"/>
  <c r="Q13" i="124"/>
  <c r="Q12" i="124"/>
  <c r="Q18" i="124"/>
  <c r="Q8" i="124"/>
  <c r="Q5" i="124"/>
  <c r="Q20" i="124"/>
  <c r="Q16" i="124"/>
  <c r="Q6" i="124"/>
  <c r="Q19" i="124"/>
  <c r="Q14" i="124"/>
  <c r="Q10" i="124"/>
  <c r="Q7" i="124"/>
  <c r="R44" i="124"/>
  <c r="R34" i="124" s="1"/>
  <c r="P40" i="123"/>
  <c r="Q30" i="123"/>
  <c r="Q33" i="123"/>
  <c r="Q31" i="123"/>
  <c r="Q27" i="123"/>
  <c r="Q23" i="123"/>
  <c r="Q19" i="123"/>
  <c r="Q32" i="123"/>
  <c r="Q22" i="123"/>
  <c r="Q15" i="123"/>
  <c r="Q28" i="123"/>
  <c r="Q25" i="123"/>
  <c r="Q24" i="123"/>
  <c r="Q21" i="123"/>
  <c r="Q20" i="123"/>
  <c r="Q18" i="123"/>
  <c r="Q16" i="123"/>
  <c r="Q14" i="123"/>
  <c r="Q26" i="123"/>
  <c r="Q17" i="123"/>
  <c r="Q13" i="123"/>
  <c r="Q29" i="123"/>
  <c r="Q9" i="123"/>
  <c r="Q5" i="123"/>
  <c r="Q11" i="123"/>
  <c r="Q10" i="123"/>
  <c r="Q8" i="123"/>
  <c r="Q6" i="123"/>
  <c r="Q12" i="123"/>
  <c r="Q7" i="123"/>
  <c r="R44" i="123"/>
  <c r="R34" i="123" s="1"/>
  <c r="S29" i="122"/>
  <c r="S25" i="122"/>
  <c r="S21" i="122"/>
  <c r="S33" i="122"/>
  <c r="S31" i="122"/>
  <c r="S27" i="122"/>
  <c r="S23" i="122"/>
  <c r="S24" i="122"/>
  <c r="S20" i="122"/>
  <c r="S12" i="122"/>
  <c r="S22" i="122"/>
  <c r="S19" i="122"/>
  <c r="S18" i="122"/>
  <c r="S16" i="122"/>
  <c r="S14" i="122"/>
  <c r="S32" i="122"/>
  <c r="S28" i="122"/>
  <c r="S9" i="122"/>
  <c r="S8" i="122"/>
  <c r="S6" i="122"/>
  <c r="S7" i="122"/>
  <c r="S30" i="122"/>
  <c r="S26" i="122"/>
  <c r="S17" i="122"/>
  <c r="S15" i="122"/>
  <c r="S11" i="122"/>
  <c r="S10" i="122"/>
  <c r="S5" i="122"/>
  <c r="S13" i="122"/>
  <c r="T44" i="122"/>
  <c r="T34" i="122" s="1"/>
  <c r="R40" i="122"/>
  <c r="P40" i="121"/>
  <c r="Q33" i="121"/>
  <c r="Q32" i="121"/>
  <c r="Q28" i="121"/>
  <c r="Q22" i="121"/>
  <c r="Q27" i="121"/>
  <c r="Q30" i="121"/>
  <c r="Q25" i="121"/>
  <c r="Q21" i="121"/>
  <c r="Q15" i="121"/>
  <c r="Q31" i="121"/>
  <c r="Q24" i="121"/>
  <c r="Q23" i="121"/>
  <c r="Q20" i="121"/>
  <c r="Q19" i="121"/>
  <c r="Q18" i="121"/>
  <c r="Q16" i="121"/>
  <c r="Q14" i="121"/>
  <c r="Q29" i="121"/>
  <c r="Q26" i="121"/>
  <c r="Q17" i="121"/>
  <c r="Q10" i="121"/>
  <c r="Q8" i="121"/>
  <c r="Q6" i="121"/>
  <c r="Q7" i="121"/>
  <c r="Q13" i="121"/>
  <c r="Q12" i="121"/>
  <c r="Q11" i="121"/>
  <c r="Q9" i="121"/>
  <c r="Q5" i="121"/>
  <c r="R44" i="121"/>
  <c r="R34" i="121" s="1"/>
  <c r="Q33" i="119"/>
  <c r="Q31" i="119"/>
  <c r="Q27" i="119"/>
  <c r="Q23" i="119"/>
  <c r="Q19" i="119"/>
  <c r="Q29" i="119"/>
  <c r="Q25" i="119"/>
  <c r="Q21" i="119"/>
  <c r="Q24" i="119"/>
  <c r="Q20" i="119"/>
  <c r="Q22" i="119"/>
  <c r="Q12" i="119"/>
  <c r="Q14" i="119"/>
  <c r="Q13" i="119"/>
  <c r="Q10" i="119"/>
  <c r="Q16" i="119"/>
  <c r="Q9" i="119"/>
  <c r="Q5" i="119"/>
  <c r="Q32" i="119"/>
  <c r="Q30" i="119"/>
  <c r="Q28" i="119"/>
  <c r="Q26" i="119"/>
  <c r="Q18" i="119"/>
  <c r="Q17" i="119"/>
  <c r="Q8" i="119"/>
  <c r="Q6" i="119"/>
  <c r="Q15" i="119"/>
  <c r="Q11" i="119"/>
  <c r="Q7" i="119"/>
  <c r="R44" i="119"/>
  <c r="R34" i="119" s="1"/>
  <c r="P40" i="119"/>
  <c r="P40" i="118"/>
  <c r="Q32" i="118"/>
  <c r="Q28" i="118"/>
  <c r="Q22" i="118"/>
  <c r="Q29" i="118"/>
  <c r="Q25" i="118"/>
  <c r="Q21" i="118"/>
  <c r="Q30" i="118"/>
  <c r="Q26" i="118"/>
  <c r="Q15" i="118"/>
  <c r="Q11" i="118"/>
  <c r="Q31" i="118"/>
  <c r="Q27" i="118"/>
  <c r="Q17" i="118"/>
  <c r="Q13" i="118"/>
  <c r="Q23" i="118"/>
  <c r="Q19" i="118"/>
  <c r="Q14" i="118"/>
  <c r="Q10" i="118"/>
  <c r="Q7" i="118"/>
  <c r="Q24" i="118"/>
  <c r="Q20" i="118"/>
  <c r="Q18" i="118"/>
  <c r="Q12" i="118"/>
  <c r="Q5" i="118"/>
  <c r="Q33" i="118"/>
  <c r="Q16" i="118"/>
  <c r="Q9" i="118"/>
  <c r="Q8" i="118"/>
  <c r="Q6" i="118"/>
  <c r="R44" i="118"/>
  <c r="R34" i="118" s="1"/>
  <c r="P40" i="117"/>
  <c r="Q30" i="117"/>
  <c r="Q26" i="117"/>
  <c r="Q24" i="117"/>
  <c r="Q20" i="117"/>
  <c r="Q33" i="117"/>
  <c r="Q31" i="117"/>
  <c r="Q27" i="117"/>
  <c r="Q23" i="117"/>
  <c r="Q32" i="117"/>
  <c r="Q28" i="117"/>
  <c r="Q22" i="117"/>
  <c r="Q29" i="117"/>
  <c r="Q25" i="117"/>
  <c r="Q21" i="117"/>
  <c r="Q15" i="117"/>
  <c r="Q11" i="117"/>
  <c r="Q9" i="117"/>
  <c r="Q5" i="117"/>
  <c r="Q19" i="117"/>
  <c r="Q18" i="117"/>
  <c r="Q16" i="117"/>
  <c r="Q14" i="117"/>
  <c r="Q10" i="117"/>
  <c r="Q8" i="117"/>
  <c r="Q6" i="117"/>
  <c r="Q17" i="117"/>
  <c r="Q13" i="117"/>
  <c r="Q7" i="117"/>
  <c r="Q12" i="117"/>
  <c r="R44" i="117"/>
  <c r="R34" i="117" s="1"/>
  <c r="Q30" i="113"/>
  <c r="Q26" i="113"/>
  <c r="Q24" i="113"/>
  <c r="Q33" i="113"/>
  <c r="Q31" i="113"/>
  <c r="Q27" i="113"/>
  <c r="Q23" i="113"/>
  <c r="Q32" i="113"/>
  <c r="Q28" i="113"/>
  <c r="Q22" i="113"/>
  <c r="Q29" i="113"/>
  <c r="Q25" i="113"/>
  <c r="Q21" i="113"/>
  <c r="Q20" i="113"/>
  <c r="Q15" i="113"/>
  <c r="Q11" i="113"/>
  <c r="Q9" i="113"/>
  <c r="Q5" i="113"/>
  <c r="Q17" i="113"/>
  <c r="Q13" i="113"/>
  <c r="Q7" i="113"/>
  <c r="Q8" i="113"/>
  <c r="Q16" i="113"/>
  <c r="Q10" i="113"/>
  <c r="Q18" i="113"/>
  <c r="Q12" i="113"/>
  <c r="Q6" i="113"/>
  <c r="Q19" i="113"/>
  <c r="Q14" i="113"/>
  <c r="R44" i="113"/>
  <c r="R34" i="113" s="1"/>
  <c r="P40" i="113"/>
  <c r="Q40" i="140" l="1"/>
  <c r="R30" i="140"/>
  <c r="R26" i="140"/>
  <c r="R24" i="140"/>
  <c r="R20" i="140"/>
  <c r="R33" i="140"/>
  <c r="R31" i="140"/>
  <c r="R27" i="140"/>
  <c r="R23" i="140"/>
  <c r="R19" i="140"/>
  <c r="R32" i="140"/>
  <c r="R28" i="140"/>
  <c r="R17" i="140"/>
  <c r="R13" i="140"/>
  <c r="R29" i="140"/>
  <c r="R25" i="140"/>
  <c r="R7" i="140"/>
  <c r="R22" i="140"/>
  <c r="R21" i="140"/>
  <c r="R18" i="140"/>
  <c r="R16" i="140"/>
  <c r="R9" i="140"/>
  <c r="R5" i="140"/>
  <c r="R15" i="140"/>
  <c r="R14" i="140"/>
  <c r="R12" i="140"/>
  <c r="R11" i="140"/>
  <c r="R10" i="140"/>
  <c r="R8" i="140"/>
  <c r="R6" i="140"/>
  <c r="S44" i="140"/>
  <c r="S34" i="140" s="1"/>
  <c r="R30" i="139"/>
  <c r="R26" i="139"/>
  <c r="R24" i="139"/>
  <c r="R33" i="139"/>
  <c r="R31" i="139"/>
  <c r="R27" i="139"/>
  <c r="R23" i="139"/>
  <c r="R32" i="139"/>
  <c r="R28" i="139"/>
  <c r="R22" i="139"/>
  <c r="R29" i="139"/>
  <c r="R25" i="139"/>
  <c r="R21" i="139"/>
  <c r="R15" i="139"/>
  <c r="R11" i="139"/>
  <c r="R9" i="139"/>
  <c r="R5" i="139"/>
  <c r="R20" i="139"/>
  <c r="R19" i="139"/>
  <c r="R18" i="139"/>
  <c r="R16" i="139"/>
  <c r="R14" i="139"/>
  <c r="R10" i="139"/>
  <c r="R8" i="139"/>
  <c r="R6" i="139"/>
  <c r="R17" i="139"/>
  <c r="R13" i="139"/>
  <c r="R7" i="139"/>
  <c r="R12" i="139"/>
  <c r="S44" i="139"/>
  <c r="S34" i="139" s="1"/>
  <c r="Q40" i="139"/>
  <c r="Q40" i="137"/>
  <c r="R33" i="138"/>
  <c r="R31" i="138"/>
  <c r="R27" i="138"/>
  <c r="R23" i="138"/>
  <c r="R32" i="138"/>
  <c r="R28" i="138"/>
  <c r="R22" i="138"/>
  <c r="R29" i="138"/>
  <c r="R25" i="138"/>
  <c r="R30" i="138"/>
  <c r="R26" i="138"/>
  <c r="R24" i="138"/>
  <c r="R20" i="138"/>
  <c r="R12" i="138"/>
  <c r="R15" i="138"/>
  <c r="R11" i="138"/>
  <c r="R9" i="138"/>
  <c r="R5" i="138"/>
  <c r="R19" i="138"/>
  <c r="R18" i="138"/>
  <c r="R16" i="138"/>
  <c r="R14" i="138"/>
  <c r="R10" i="138"/>
  <c r="R8" i="138"/>
  <c r="R6" i="138"/>
  <c r="R21" i="138"/>
  <c r="R17" i="138"/>
  <c r="R13" i="138"/>
  <c r="R7" i="138"/>
  <c r="S44" i="138"/>
  <c r="S34" i="138" s="1"/>
  <c r="Q40" i="138"/>
  <c r="R33" i="137"/>
  <c r="R31" i="137"/>
  <c r="R32" i="137"/>
  <c r="R28" i="137"/>
  <c r="R29" i="137"/>
  <c r="R25" i="137"/>
  <c r="R21" i="137"/>
  <c r="R30" i="137"/>
  <c r="R26" i="137"/>
  <c r="R24" i="137"/>
  <c r="R20" i="137"/>
  <c r="R22" i="137"/>
  <c r="R17" i="137"/>
  <c r="R13" i="137"/>
  <c r="R7" i="137"/>
  <c r="R23" i="137"/>
  <c r="R12" i="137"/>
  <c r="R27" i="137"/>
  <c r="R19" i="137"/>
  <c r="R15" i="137"/>
  <c r="R11" i="137"/>
  <c r="R8" i="137"/>
  <c r="R6" i="137"/>
  <c r="R5" i="137"/>
  <c r="R9" i="137"/>
  <c r="R18" i="137"/>
  <c r="R16" i="137"/>
  <c r="R14" i="137"/>
  <c r="R10" i="137"/>
  <c r="S44" i="137"/>
  <c r="S34" i="137" s="1"/>
  <c r="Q40" i="128"/>
  <c r="R33" i="135"/>
  <c r="R31" i="135"/>
  <c r="R32" i="135"/>
  <c r="R29" i="135"/>
  <c r="R25" i="135"/>
  <c r="R21" i="135"/>
  <c r="R30" i="135"/>
  <c r="R26" i="135"/>
  <c r="R24" i="135"/>
  <c r="R20" i="135"/>
  <c r="R22" i="135"/>
  <c r="R18" i="135"/>
  <c r="R16" i="135"/>
  <c r="R14" i="135"/>
  <c r="R10" i="135"/>
  <c r="R8" i="135"/>
  <c r="R28" i="135"/>
  <c r="R23" i="135"/>
  <c r="R19" i="135"/>
  <c r="R17" i="135"/>
  <c r="R13" i="135"/>
  <c r="R7" i="135"/>
  <c r="R15" i="135"/>
  <c r="R11" i="135"/>
  <c r="R9" i="135"/>
  <c r="R27" i="135"/>
  <c r="R12" i="135"/>
  <c r="R6" i="135"/>
  <c r="R5" i="135"/>
  <c r="S44" i="135"/>
  <c r="S34" i="135" s="1"/>
  <c r="Q40" i="135"/>
  <c r="Q40" i="134"/>
  <c r="R32" i="134"/>
  <c r="R28" i="134"/>
  <c r="R22" i="134"/>
  <c r="R30" i="134"/>
  <c r="R26" i="134"/>
  <c r="R24" i="134"/>
  <c r="R20" i="134"/>
  <c r="R18" i="134"/>
  <c r="R16" i="134"/>
  <c r="R14" i="134"/>
  <c r="R10" i="134"/>
  <c r="R23" i="134"/>
  <c r="R19" i="134"/>
  <c r="R17" i="134"/>
  <c r="R29" i="134"/>
  <c r="R9" i="134"/>
  <c r="R5" i="134"/>
  <c r="R27" i="134"/>
  <c r="R33" i="134"/>
  <c r="R31" i="134"/>
  <c r="R8" i="134"/>
  <c r="R6" i="134"/>
  <c r="R25" i="134"/>
  <c r="R21" i="134"/>
  <c r="R15" i="134"/>
  <c r="R13" i="134"/>
  <c r="R12" i="134"/>
  <c r="R11" i="134"/>
  <c r="R7" i="134"/>
  <c r="S44" i="134"/>
  <c r="S34" i="134" s="1"/>
  <c r="S30" i="133"/>
  <c r="S26" i="133"/>
  <c r="S24" i="133"/>
  <c r="S20" i="133"/>
  <c r="S33" i="133"/>
  <c r="S31" i="133"/>
  <c r="S27" i="133"/>
  <c r="S23" i="133"/>
  <c r="S19" i="133"/>
  <c r="S32" i="133"/>
  <c r="S28" i="133"/>
  <c r="S22" i="133"/>
  <c r="S18" i="133"/>
  <c r="S16" i="133"/>
  <c r="S14" i="133"/>
  <c r="S10" i="133"/>
  <c r="S17" i="133"/>
  <c r="S13" i="133"/>
  <c r="S29" i="133"/>
  <c r="S15" i="133"/>
  <c r="S11" i="133"/>
  <c r="S9" i="133"/>
  <c r="S5" i="133"/>
  <c r="S12" i="133"/>
  <c r="S8" i="133"/>
  <c r="S6" i="133"/>
  <c r="S25" i="133"/>
  <c r="S21" i="133"/>
  <c r="S7" i="133"/>
  <c r="T44" i="133"/>
  <c r="T34" i="133" s="1"/>
  <c r="R40" i="133"/>
  <c r="R32" i="132"/>
  <c r="R28" i="132"/>
  <c r="R22" i="132"/>
  <c r="R30" i="132"/>
  <c r="R26" i="132"/>
  <c r="R24" i="132"/>
  <c r="R20" i="132"/>
  <c r="R15" i="132"/>
  <c r="R11" i="132"/>
  <c r="R9" i="132"/>
  <c r="R5" i="132"/>
  <c r="R33" i="132"/>
  <c r="R17" i="132"/>
  <c r="R13" i="132"/>
  <c r="R31" i="132"/>
  <c r="R29" i="132"/>
  <c r="R27" i="132"/>
  <c r="R25" i="132"/>
  <c r="R23" i="132"/>
  <c r="R21" i="132"/>
  <c r="R19" i="132"/>
  <c r="R16" i="132"/>
  <c r="R6" i="132"/>
  <c r="R14" i="132"/>
  <c r="R8" i="132"/>
  <c r="R7" i="132"/>
  <c r="R10" i="132"/>
  <c r="R18" i="132"/>
  <c r="R12" i="132"/>
  <c r="S44" i="132"/>
  <c r="S34" i="132" s="1"/>
  <c r="Q40" i="132"/>
  <c r="Q40" i="131"/>
  <c r="R29" i="131"/>
  <c r="R25" i="131"/>
  <c r="R21" i="131"/>
  <c r="R30" i="131"/>
  <c r="R26" i="131"/>
  <c r="R24" i="131"/>
  <c r="R20" i="131"/>
  <c r="R33" i="131"/>
  <c r="R23" i="131"/>
  <c r="R19" i="131"/>
  <c r="R18" i="131"/>
  <c r="R16" i="131"/>
  <c r="R14" i="131"/>
  <c r="R31" i="131"/>
  <c r="R27" i="131"/>
  <c r="R17" i="131"/>
  <c r="R13" i="131"/>
  <c r="R7" i="131"/>
  <c r="R22" i="131"/>
  <c r="R10" i="131"/>
  <c r="R6" i="131"/>
  <c r="R28" i="131"/>
  <c r="R15" i="131"/>
  <c r="R11" i="131"/>
  <c r="R9" i="131"/>
  <c r="R8" i="131"/>
  <c r="R32" i="131"/>
  <c r="R12" i="131"/>
  <c r="R5" i="131"/>
  <c r="S44" i="131"/>
  <c r="S34" i="131" s="1"/>
  <c r="R32" i="130"/>
  <c r="R28" i="130"/>
  <c r="R22" i="130"/>
  <c r="R30" i="130"/>
  <c r="R26" i="130"/>
  <c r="R24" i="130"/>
  <c r="R20" i="130"/>
  <c r="R23" i="130"/>
  <c r="R17" i="130"/>
  <c r="R13" i="130"/>
  <c r="R31" i="130"/>
  <c r="R29" i="130"/>
  <c r="R27" i="130"/>
  <c r="R25" i="130"/>
  <c r="R21" i="130"/>
  <c r="R15" i="130"/>
  <c r="R11" i="130"/>
  <c r="R18" i="130"/>
  <c r="R12" i="130"/>
  <c r="R10" i="130"/>
  <c r="R7" i="130"/>
  <c r="R19" i="130"/>
  <c r="R16" i="130"/>
  <c r="R14" i="130"/>
  <c r="R9" i="130"/>
  <c r="R5" i="130"/>
  <c r="R33" i="130"/>
  <c r="R8" i="130"/>
  <c r="R6" i="130"/>
  <c r="S44" i="130"/>
  <c r="S34" i="130" s="1"/>
  <c r="Q40" i="130"/>
  <c r="Q40" i="129"/>
  <c r="R32" i="129"/>
  <c r="R28" i="129"/>
  <c r="R22" i="129"/>
  <c r="R30" i="129"/>
  <c r="R26" i="129"/>
  <c r="R24" i="129"/>
  <c r="R20" i="129"/>
  <c r="R31" i="129"/>
  <c r="R29" i="129"/>
  <c r="R27" i="129"/>
  <c r="R25" i="129"/>
  <c r="R21" i="129"/>
  <c r="R19" i="129"/>
  <c r="R18" i="129"/>
  <c r="R16" i="129"/>
  <c r="R14" i="129"/>
  <c r="R33" i="129"/>
  <c r="R17" i="129"/>
  <c r="R9" i="129"/>
  <c r="R5" i="129"/>
  <c r="R23" i="129"/>
  <c r="R15" i="129"/>
  <c r="R13" i="129"/>
  <c r="R12" i="129"/>
  <c r="R11" i="129"/>
  <c r="R10" i="129"/>
  <c r="R8" i="129"/>
  <c r="R6" i="129"/>
  <c r="R7" i="129"/>
  <c r="S44" i="129"/>
  <c r="S34" i="129" s="1"/>
  <c r="R33" i="128"/>
  <c r="R31" i="128"/>
  <c r="R27" i="128"/>
  <c r="R23" i="128"/>
  <c r="R32" i="128"/>
  <c r="R28" i="128"/>
  <c r="R22" i="128"/>
  <c r="R29" i="128"/>
  <c r="R25" i="128"/>
  <c r="R21" i="128"/>
  <c r="R30" i="128"/>
  <c r="R26" i="128"/>
  <c r="R24" i="128"/>
  <c r="R20" i="128"/>
  <c r="R19" i="128"/>
  <c r="R17" i="128"/>
  <c r="R13" i="128"/>
  <c r="R7" i="128"/>
  <c r="R12" i="128"/>
  <c r="R15" i="128"/>
  <c r="R11" i="128"/>
  <c r="R9" i="128"/>
  <c r="R5" i="128"/>
  <c r="R18" i="128"/>
  <c r="R16" i="128"/>
  <c r="R14" i="128"/>
  <c r="R10" i="128"/>
  <c r="R8" i="128"/>
  <c r="R6" i="128"/>
  <c r="S44" i="128"/>
  <c r="S34" i="128" s="1"/>
  <c r="Q40" i="127"/>
  <c r="R32" i="127"/>
  <c r="R28" i="127"/>
  <c r="R22" i="127"/>
  <c r="R30" i="127"/>
  <c r="R26" i="127"/>
  <c r="R24" i="127"/>
  <c r="R20" i="127"/>
  <c r="R31" i="127"/>
  <c r="R29" i="127"/>
  <c r="R27" i="127"/>
  <c r="R25" i="127"/>
  <c r="R21" i="127"/>
  <c r="R15" i="127"/>
  <c r="R19" i="127"/>
  <c r="R18" i="127"/>
  <c r="R16" i="127"/>
  <c r="R14" i="127"/>
  <c r="R10" i="127"/>
  <c r="R33" i="127"/>
  <c r="R23" i="127"/>
  <c r="R17" i="127"/>
  <c r="R13" i="127"/>
  <c r="R8" i="127"/>
  <c r="R6" i="127"/>
  <c r="R7" i="127"/>
  <c r="R12" i="127"/>
  <c r="R11" i="127"/>
  <c r="R9" i="127"/>
  <c r="R5" i="127"/>
  <c r="S44" i="127"/>
  <c r="S34" i="127" s="1"/>
  <c r="R33" i="126"/>
  <c r="R29" i="126"/>
  <c r="R25" i="126"/>
  <c r="R21" i="126"/>
  <c r="R31" i="126"/>
  <c r="R28" i="126"/>
  <c r="R24" i="126"/>
  <c r="R23" i="126"/>
  <c r="R22" i="126"/>
  <c r="R20" i="126"/>
  <c r="R19" i="126"/>
  <c r="R18" i="126"/>
  <c r="R16" i="126"/>
  <c r="R26" i="126"/>
  <c r="R17" i="126"/>
  <c r="R32" i="126"/>
  <c r="R27" i="126"/>
  <c r="R12" i="126"/>
  <c r="R30" i="126"/>
  <c r="R13" i="126"/>
  <c r="R11" i="126"/>
  <c r="R9" i="126"/>
  <c r="R5" i="126"/>
  <c r="R15" i="126"/>
  <c r="R14" i="126"/>
  <c r="R10" i="126"/>
  <c r="R8" i="126"/>
  <c r="R6" i="126"/>
  <c r="R7" i="126"/>
  <c r="S44" i="126"/>
  <c r="S34" i="126" s="1"/>
  <c r="Q40" i="126"/>
  <c r="R29" i="125"/>
  <c r="R25" i="125"/>
  <c r="R21" i="125"/>
  <c r="R30" i="125"/>
  <c r="R26" i="125"/>
  <c r="R24" i="125"/>
  <c r="R20" i="125"/>
  <c r="R32" i="125"/>
  <c r="R28" i="125"/>
  <c r="R22" i="125"/>
  <c r="R18" i="125"/>
  <c r="R16" i="125"/>
  <c r="R14" i="125"/>
  <c r="R10" i="125"/>
  <c r="R33" i="125"/>
  <c r="R23" i="125"/>
  <c r="R19" i="125"/>
  <c r="R17" i="125"/>
  <c r="R13" i="125"/>
  <c r="R31" i="125"/>
  <c r="R27" i="125"/>
  <c r="R12" i="125"/>
  <c r="R15" i="125"/>
  <c r="R11" i="125"/>
  <c r="R9" i="125"/>
  <c r="R5" i="125"/>
  <c r="R7" i="125"/>
  <c r="R8" i="125"/>
  <c r="R6" i="125"/>
  <c r="S44" i="125"/>
  <c r="S34" i="125" s="1"/>
  <c r="Q40" i="125"/>
  <c r="R33" i="124"/>
  <c r="R31" i="124"/>
  <c r="R27" i="124"/>
  <c r="R23" i="124"/>
  <c r="R32" i="124"/>
  <c r="R28" i="124"/>
  <c r="R22" i="124"/>
  <c r="R29" i="124"/>
  <c r="R25" i="124"/>
  <c r="R21" i="124"/>
  <c r="R26" i="124"/>
  <c r="R24" i="124"/>
  <c r="R20" i="124"/>
  <c r="R19" i="124"/>
  <c r="R18" i="124"/>
  <c r="R16" i="124"/>
  <c r="R14" i="124"/>
  <c r="R10" i="124"/>
  <c r="R8" i="124"/>
  <c r="R30" i="124"/>
  <c r="R17" i="124"/>
  <c r="R15" i="124"/>
  <c r="R5" i="124"/>
  <c r="R9" i="124"/>
  <c r="R6" i="124"/>
  <c r="R13" i="124"/>
  <c r="R7" i="124"/>
  <c r="R12" i="124"/>
  <c r="R11" i="124"/>
  <c r="S44" i="124"/>
  <c r="S34" i="124" s="1"/>
  <c r="Q40" i="124"/>
  <c r="Q40" i="123"/>
  <c r="R33" i="123"/>
  <c r="R31" i="123"/>
  <c r="R32" i="123"/>
  <c r="R28" i="123"/>
  <c r="R22" i="123"/>
  <c r="R30" i="123"/>
  <c r="R25" i="123"/>
  <c r="R24" i="123"/>
  <c r="R23" i="123"/>
  <c r="R21" i="123"/>
  <c r="R20" i="123"/>
  <c r="R19" i="123"/>
  <c r="R18" i="123"/>
  <c r="R16" i="123"/>
  <c r="R14" i="123"/>
  <c r="R26" i="123"/>
  <c r="R17" i="123"/>
  <c r="R13" i="123"/>
  <c r="R29" i="123"/>
  <c r="R12" i="123"/>
  <c r="R9" i="123"/>
  <c r="R5" i="123"/>
  <c r="R27" i="123"/>
  <c r="R15" i="123"/>
  <c r="R11" i="123"/>
  <c r="R10" i="123"/>
  <c r="R8" i="123"/>
  <c r="R6" i="123"/>
  <c r="R7" i="123"/>
  <c r="S44" i="123"/>
  <c r="S34" i="123" s="1"/>
  <c r="S40" i="122"/>
  <c r="T30" i="122"/>
  <c r="T26" i="122"/>
  <c r="T24" i="122"/>
  <c r="T20" i="122"/>
  <c r="T32" i="122"/>
  <c r="T28" i="122"/>
  <c r="T22" i="122"/>
  <c r="T33" i="122"/>
  <c r="T15" i="122"/>
  <c r="T11" i="122"/>
  <c r="T9" i="122"/>
  <c r="T17" i="122"/>
  <c r="T13" i="122"/>
  <c r="T19" i="122"/>
  <c r="T16" i="122"/>
  <c r="T31" i="122"/>
  <c r="T27" i="122"/>
  <c r="T14" i="122"/>
  <c r="T10" i="122"/>
  <c r="T5" i="122"/>
  <c r="T29" i="122"/>
  <c r="T25" i="122"/>
  <c r="T23" i="122"/>
  <c r="T21" i="122"/>
  <c r="T18" i="122"/>
  <c r="T12" i="122"/>
  <c r="T8" i="122"/>
  <c r="T6" i="122"/>
  <c r="T7" i="122"/>
  <c r="U44" i="122"/>
  <c r="U34" i="122" s="1"/>
  <c r="R32" i="121"/>
  <c r="R29" i="121"/>
  <c r="R25" i="121"/>
  <c r="R21" i="121"/>
  <c r="R30" i="121"/>
  <c r="R15" i="121"/>
  <c r="R31" i="121"/>
  <c r="R28" i="121"/>
  <c r="R24" i="121"/>
  <c r="R23" i="121"/>
  <c r="R22" i="121"/>
  <c r="R20" i="121"/>
  <c r="R19" i="121"/>
  <c r="R18" i="121"/>
  <c r="R16" i="121"/>
  <c r="R26" i="121"/>
  <c r="R17" i="121"/>
  <c r="R13" i="121"/>
  <c r="R33" i="121"/>
  <c r="R27" i="121"/>
  <c r="R7" i="121"/>
  <c r="R12" i="121"/>
  <c r="R11" i="121"/>
  <c r="R9" i="121"/>
  <c r="R5" i="121"/>
  <c r="R14" i="121"/>
  <c r="R10" i="121"/>
  <c r="R8" i="121"/>
  <c r="R6" i="121"/>
  <c r="S44" i="121"/>
  <c r="S34" i="121" s="1"/>
  <c r="Q40" i="121"/>
  <c r="R32" i="119"/>
  <c r="R28" i="119"/>
  <c r="R22" i="119"/>
  <c r="R30" i="119"/>
  <c r="R26" i="119"/>
  <c r="R24" i="119"/>
  <c r="R20" i="119"/>
  <c r="R33" i="119"/>
  <c r="R15" i="119"/>
  <c r="R11" i="119"/>
  <c r="R31" i="119"/>
  <c r="R29" i="119"/>
  <c r="R27" i="119"/>
  <c r="R25" i="119"/>
  <c r="R23" i="119"/>
  <c r="R21" i="119"/>
  <c r="R16" i="119"/>
  <c r="R9" i="119"/>
  <c r="R5" i="119"/>
  <c r="R19" i="119"/>
  <c r="R18" i="119"/>
  <c r="R17" i="119"/>
  <c r="R8" i="119"/>
  <c r="R6" i="119"/>
  <c r="R7" i="119"/>
  <c r="R14" i="119"/>
  <c r="R13" i="119"/>
  <c r="R12" i="119"/>
  <c r="R10" i="119"/>
  <c r="S44" i="119"/>
  <c r="S34" i="119" s="1"/>
  <c r="Q40" i="119"/>
  <c r="Q40" i="118"/>
  <c r="R29" i="118"/>
  <c r="R25" i="118"/>
  <c r="R21" i="118"/>
  <c r="R30" i="118"/>
  <c r="R26" i="118"/>
  <c r="R24" i="118"/>
  <c r="R20" i="118"/>
  <c r="R33" i="118"/>
  <c r="R23" i="118"/>
  <c r="R19" i="118"/>
  <c r="R18" i="118"/>
  <c r="R16" i="118"/>
  <c r="R14" i="118"/>
  <c r="R12" i="118"/>
  <c r="R32" i="118"/>
  <c r="R27" i="118"/>
  <c r="R17" i="118"/>
  <c r="R15" i="118"/>
  <c r="R11" i="118"/>
  <c r="R5" i="118"/>
  <c r="R22" i="118"/>
  <c r="R9" i="118"/>
  <c r="R8" i="118"/>
  <c r="R6" i="118"/>
  <c r="R31" i="118"/>
  <c r="R28" i="118"/>
  <c r="R13" i="118"/>
  <c r="R10" i="118"/>
  <c r="R7" i="118"/>
  <c r="S44" i="118"/>
  <c r="S34" i="118" s="1"/>
  <c r="R33" i="117"/>
  <c r="R31" i="117"/>
  <c r="R27" i="117"/>
  <c r="R23" i="117"/>
  <c r="R32" i="117"/>
  <c r="R28" i="117"/>
  <c r="R22" i="117"/>
  <c r="R29" i="117"/>
  <c r="R25" i="117"/>
  <c r="R21" i="117"/>
  <c r="R30" i="117"/>
  <c r="R26" i="117"/>
  <c r="R24" i="117"/>
  <c r="R20" i="117"/>
  <c r="R19" i="117"/>
  <c r="R18" i="117"/>
  <c r="R16" i="117"/>
  <c r="R14" i="117"/>
  <c r="R10" i="117"/>
  <c r="R8" i="117"/>
  <c r="R6" i="117"/>
  <c r="R17" i="117"/>
  <c r="R13" i="117"/>
  <c r="R7" i="117"/>
  <c r="R12" i="117"/>
  <c r="R15" i="117"/>
  <c r="R11" i="117"/>
  <c r="R9" i="117"/>
  <c r="R5" i="117"/>
  <c r="S44" i="117"/>
  <c r="S34" i="117" s="1"/>
  <c r="Q40" i="117"/>
  <c r="Q40" i="113"/>
  <c r="R33" i="113"/>
  <c r="R31" i="113"/>
  <c r="R27" i="113"/>
  <c r="R23" i="113"/>
  <c r="R32" i="113"/>
  <c r="R28" i="113"/>
  <c r="R22" i="113"/>
  <c r="R29" i="113"/>
  <c r="R25" i="113"/>
  <c r="R21" i="113"/>
  <c r="R30" i="113"/>
  <c r="R26" i="113"/>
  <c r="R24" i="113"/>
  <c r="R20" i="113"/>
  <c r="R19" i="113"/>
  <c r="R18" i="113"/>
  <c r="R16" i="113"/>
  <c r="R14" i="113"/>
  <c r="R10" i="113"/>
  <c r="R8" i="113"/>
  <c r="R6" i="113"/>
  <c r="R12" i="113"/>
  <c r="R17" i="113"/>
  <c r="R15" i="113"/>
  <c r="R11" i="113"/>
  <c r="R9" i="113"/>
  <c r="R13" i="113"/>
  <c r="R7" i="113"/>
  <c r="R5" i="113"/>
  <c r="S44" i="113"/>
  <c r="S34" i="113" s="1"/>
  <c r="S33" i="140" l="1"/>
  <c r="S31" i="140"/>
  <c r="S27" i="140"/>
  <c r="S23" i="140"/>
  <c r="S32" i="140"/>
  <c r="S28" i="140"/>
  <c r="S22" i="140"/>
  <c r="S30" i="140"/>
  <c r="S26" i="140"/>
  <c r="S24" i="140"/>
  <c r="S20" i="140"/>
  <c r="S12" i="140"/>
  <c r="S29" i="140"/>
  <c r="S25" i="140"/>
  <c r="S21" i="140"/>
  <c r="S17" i="140"/>
  <c r="S18" i="140"/>
  <c r="S16" i="140"/>
  <c r="S9" i="140"/>
  <c r="S5" i="140"/>
  <c r="S15" i="140"/>
  <c r="S14" i="140"/>
  <c r="S13" i="140"/>
  <c r="S11" i="140"/>
  <c r="S10" i="140"/>
  <c r="S8" i="140"/>
  <c r="S6" i="140"/>
  <c r="S19" i="140"/>
  <c r="S7" i="140"/>
  <c r="T44" i="140"/>
  <c r="T34" i="140" s="1"/>
  <c r="R40" i="140"/>
  <c r="S33" i="139"/>
  <c r="S31" i="139"/>
  <c r="S27" i="139"/>
  <c r="S23" i="139"/>
  <c r="S32" i="139"/>
  <c r="S28" i="139"/>
  <c r="S22" i="139"/>
  <c r="S29" i="139"/>
  <c r="S25" i="139"/>
  <c r="S21" i="139"/>
  <c r="S30" i="139"/>
  <c r="S26" i="139"/>
  <c r="S24" i="139"/>
  <c r="S20" i="139"/>
  <c r="S19" i="139"/>
  <c r="S18" i="139"/>
  <c r="S16" i="139"/>
  <c r="S14" i="139"/>
  <c r="S10" i="139"/>
  <c r="S8" i="139"/>
  <c r="S6" i="139"/>
  <c r="S17" i="139"/>
  <c r="S13" i="139"/>
  <c r="S7" i="139"/>
  <c r="S12" i="139"/>
  <c r="S9" i="139"/>
  <c r="S5" i="139"/>
  <c r="S11" i="139"/>
  <c r="S15" i="139"/>
  <c r="T44" i="139"/>
  <c r="T34" i="139" s="1"/>
  <c r="R40" i="139"/>
  <c r="S32" i="138"/>
  <c r="S28" i="138"/>
  <c r="S22" i="138"/>
  <c r="S29" i="138"/>
  <c r="S25" i="138"/>
  <c r="S30" i="138"/>
  <c r="S26" i="138"/>
  <c r="S24" i="138"/>
  <c r="S33" i="138"/>
  <c r="S31" i="138"/>
  <c r="S27" i="138"/>
  <c r="S23" i="138"/>
  <c r="S19" i="138"/>
  <c r="S15" i="138"/>
  <c r="S11" i="138"/>
  <c r="S9" i="138"/>
  <c r="S5" i="138"/>
  <c r="S20" i="138"/>
  <c r="S18" i="138"/>
  <c r="S16" i="138"/>
  <c r="S14" i="138"/>
  <c r="S10" i="138"/>
  <c r="S8" i="138"/>
  <c r="S6" i="138"/>
  <c r="S21" i="138"/>
  <c r="S17" i="138"/>
  <c r="S13" i="138"/>
  <c r="S7" i="138"/>
  <c r="S12" i="138"/>
  <c r="T44" i="138"/>
  <c r="T34" i="138" s="1"/>
  <c r="R40" i="138"/>
  <c r="R40" i="137"/>
  <c r="S32" i="137"/>
  <c r="S29" i="137"/>
  <c r="S25" i="137"/>
  <c r="S30" i="137"/>
  <c r="S26" i="137"/>
  <c r="S24" i="137"/>
  <c r="S33" i="137"/>
  <c r="S31" i="137"/>
  <c r="S27" i="137"/>
  <c r="S23" i="137"/>
  <c r="S19" i="137"/>
  <c r="S28" i="137"/>
  <c r="S12" i="137"/>
  <c r="S15" i="137"/>
  <c r="S11" i="137"/>
  <c r="S9" i="137"/>
  <c r="S21" i="137"/>
  <c r="S17" i="137"/>
  <c r="S18" i="137"/>
  <c r="S16" i="137"/>
  <c r="S13" i="137"/>
  <c r="S22" i="137"/>
  <c r="S20" i="137"/>
  <c r="S14" i="137"/>
  <c r="S10" i="137"/>
  <c r="S7" i="137"/>
  <c r="S8" i="137"/>
  <c r="S6" i="137"/>
  <c r="S5" i="137"/>
  <c r="T44" i="137"/>
  <c r="T34" i="137" s="1"/>
  <c r="R40" i="131"/>
  <c r="S32" i="135"/>
  <c r="S28" i="135"/>
  <c r="S30" i="135"/>
  <c r="S26" i="135"/>
  <c r="S24" i="135"/>
  <c r="S20" i="135"/>
  <c r="S33" i="135"/>
  <c r="S31" i="135"/>
  <c r="S27" i="135"/>
  <c r="S23" i="135"/>
  <c r="S19" i="135"/>
  <c r="S17" i="135"/>
  <c r="S13" i="135"/>
  <c r="S7" i="135"/>
  <c r="S12" i="135"/>
  <c r="S25" i="135"/>
  <c r="S21" i="135"/>
  <c r="S29" i="135"/>
  <c r="S18" i="135"/>
  <c r="S6" i="135"/>
  <c r="S5" i="135"/>
  <c r="S22" i="135"/>
  <c r="S16" i="135"/>
  <c r="S14" i="135"/>
  <c r="S10" i="135"/>
  <c r="S8" i="135"/>
  <c r="S15" i="135"/>
  <c r="S11" i="135"/>
  <c r="S9" i="135"/>
  <c r="T44" i="135"/>
  <c r="T34" i="135" s="1"/>
  <c r="R40" i="135"/>
  <c r="S29" i="134"/>
  <c r="S25" i="134"/>
  <c r="S21" i="134"/>
  <c r="S33" i="134"/>
  <c r="S31" i="134"/>
  <c r="S27" i="134"/>
  <c r="S23" i="134"/>
  <c r="S19" i="134"/>
  <c r="S32" i="134"/>
  <c r="S30" i="134"/>
  <c r="S28" i="134"/>
  <c r="S26" i="134"/>
  <c r="S17" i="134"/>
  <c r="S13" i="134"/>
  <c r="S24" i="134"/>
  <c r="S20" i="134"/>
  <c r="S8" i="134"/>
  <c r="S6" i="134"/>
  <c r="S22" i="134"/>
  <c r="S15" i="134"/>
  <c r="S14" i="134"/>
  <c r="S12" i="134"/>
  <c r="S11" i="134"/>
  <c r="S10" i="134"/>
  <c r="S7" i="134"/>
  <c r="S16" i="134"/>
  <c r="S18" i="134"/>
  <c r="S9" i="134"/>
  <c r="S5" i="134"/>
  <c r="T44" i="134"/>
  <c r="T34" i="134" s="1"/>
  <c r="R40" i="134"/>
  <c r="S40" i="133"/>
  <c r="T33" i="133"/>
  <c r="T31" i="133"/>
  <c r="T27" i="133"/>
  <c r="T23" i="133"/>
  <c r="T19" i="133"/>
  <c r="T32" i="133"/>
  <c r="T28" i="133"/>
  <c r="T22" i="133"/>
  <c r="T17" i="133"/>
  <c r="T13" i="133"/>
  <c r="T30" i="133"/>
  <c r="T26" i="133"/>
  <c r="T12" i="133"/>
  <c r="T29" i="133"/>
  <c r="T15" i="133"/>
  <c r="T14" i="133"/>
  <c r="T11" i="133"/>
  <c r="T10" i="133"/>
  <c r="T9" i="133"/>
  <c r="T5" i="133"/>
  <c r="T24" i="133"/>
  <c r="T20" i="133"/>
  <c r="T18" i="133"/>
  <c r="T8" i="133"/>
  <c r="T6" i="133"/>
  <c r="T25" i="133"/>
  <c r="T21" i="133"/>
  <c r="T7" i="133"/>
  <c r="T16" i="133"/>
  <c r="U44" i="133"/>
  <c r="U34" i="133" s="1"/>
  <c r="R40" i="132"/>
  <c r="S29" i="132"/>
  <c r="S25" i="132"/>
  <c r="S21" i="132"/>
  <c r="S33" i="132"/>
  <c r="S31" i="132"/>
  <c r="S27" i="132"/>
  <c r="S23" i="132"/>
  <c r="S19" i="132"/>
  <c r="S32" i="132"/>
  <c r="S30" i="132"/>
  <c r="S28" i="132"/>
  <c r="S26" i="132"/>
  <c r="S18" i="132"/>
  <c r="S16" i="132"/>
  <c r="S14" i="132"/>
  <c r="S10" i="132"/>
  <c r="S8" i="132"/>
  <c r="S6" i="132"/>
  <c r="S12" i="132"/>
  <c r="S9" i="132"/>
  <c r="S7" i="132"/>
  <c r="S24" i="132"/>
  <c r="S22" i="132"/>
  <c r="S20" i="132"/>
  <c r="S17" i="132"/>
  <c r="S15" i="132"/>
  <c r="S11" i="132"/>
  <c r="S5" i="132"/>
  <c r="S13" i="132"/>
  <c r="T44" i="132"/>
  <c r="T34" i="132" s="1"/>
  <c r="S30" i="131"/>
  <c r="S26" i="131"/>
  <c r="S24" i="131"/>
  <c r="S20" i="131"/>
  <c r="S33" i="131"/>
  <c r="S31" i="131"/>
  <c r="S27" i="131"/>
  <c r="S23" i="131"/>
  <c r="S19" i="131"/>
  <c r="S17" i="131"/>
  <c r="S13" i="131"/>
  <c r="S29" i="131"/>
  <c r="S25" i="131"/>
  <c r="S21" i="131"/>
  <c r="S12" i="131"/>
  <c r="S28" i="131"/>
  <c r="S16" i="131"/>
  <c r="S14" i="131"/>
  <c r="S15" i="131"/>
  <c r="S11" i="131"/>
  <c r="S9" i="131"/>
  <c r="S8" i="131"/>
  <c r="S7" i="131"/>
  <c r="S32" i="131"/>
  <c r="S5" i="131"/>
  <c r="S22" i="131"/>
  <c r="S18" i="131"/>
  <c r="S10" i="131"/>
  <c r="S6" i="131"/>
  <c r="T44" i="131"/>
  <c r="T34" i="131" s="1"/>
  <c r="S29" i="130"/>
  <c r="S25" i="130"/>
  <c r="S21" i="130"/>
  <c r="S33" i="130"/>
  <c r="S31" i="130"/>
  <c r="S27" i="130"/>
  <c r="S23" i="130"/>
  <c r="S24" i="130"/>
  <c r="S20" i="130"/>
  <c r="S12" i="130"/>
  <c r="S22" i="130"/>
  <c r="S19" i="130"/>
  <c r="S18" i="130"/>
  <c r="S16" i="130"/>
  <c r="S14" i="130"/>
  <c r="S32" i="130"/>
  <c r="S28" i="130"/>
  <c r="S13" i="130"/>
  <c r="S9" i="130"/>
  <c r="S5" i="130"/>
  <c r="S30" i="130"/>
  <c r="S26" i="130"/>
  <c r="S17" i="130"/>
  <c r="S15" i="130"/>
  <c r="S11" i="130"/>
  <c r="S8" i="130"/>
  <c r="S6" i="130"/>
  <c r="S10" i="130"/>
  <c r="S7" i="130"/>
  <c r="T44" i="130"/>
  <c r="T34" i="130" s="1"/>
  <c r="R40" i="130"/>
  <c r="R40" i="129"/>
  <c r="S29" i="129"/>
  <c r="S25" i="129"/>
  <c r="S21" i="129"/>
  <c r="S33" i="129"/>
  <c r="S31" i="129"/>
  <c r="S27" i="129"/>
  <c r="S23" i="129"/>
  <c r="S22" i="129"/>
  <c r="S17" i="129"/>
  <c r="S13" i="129"/>
  <c r="S26" i="129"/>
  <c r="S18" i="129"/>
  <c r="S9" i="129"/>
  <c r="S5" i="129"/>
  <c r="S28" i="129"/>
  <c r="S24" i="129"/>
  <c r="S19" i="129"/>
  <c r="S15" i="129"/>
  <c r="S14" i="129"/>
  <c r="S12" i="129"/>
  <c r="S11" i="129"/>
  <c r="S10" i="129"/>
  <c r="S8" i="129"/>
  <c r="S6" i="129"/>
  <c r="S32" i="129"/>
  <c r="S20" i="129"/>
  <c r="S30" i="129"/>
  <c r="S7" i="129"/>
  <c r="S16" i="129"/>
  <c r="T44" i="129"/>
  <c r="T34" i="129" s="1"/>
  <c r="R40" i="128"/>
  <c r="S32" i="128"/>
  <c r="S28" i="128"/>
  <c r="S22" i="128"/>
  <c r="S29" i="128"/>
  <c r="S25" i="128"/>
  <c r="S21" i="128"/>
  <c r="S30" i="128"/>
  <c r="S26" i="128"/>
  <c r="S24" i="128"/>
  <c r="S33" i="128"/>
  <c r="S31" i="128"/>
  <c r="S27" i="128"/>
  <c r="S23" i="128"/>
  <c r="S19" i="128"/>
  <c r="S12" i="128"/>
  <c r="S15" i="128"/>
  <c r="S11" i="128"/>
  <c r="S9" i="128"/>
  <c r="S5" i="128"/>
  <c r="S20" i="128"/>
  <c r="S18" i="128"/>
  <c r="S16" i="128"/>
  <c r="S14" i="128"/>
  <c r="S10" i="128"/>
  <c r="S8" i="128"/>
  <c r="S6" i="128"/>
  <c r="S17" i="128"/>
  <c r="S13" i="128"/>
  <c r="S7" i="128"/>
  <c r="T44" i="128"/>
  <c r="T34" i="128" s="1"/>
  <c r="R40" i="127"/>
  <c r="S29" i="127"/>
  <c r="S25" i="127"/>
  <c r="S21" i="127"/>
  <c r="S33" i="127"/>
  <c r="S31" i="127"/>
  <c r="S27" i="127"/>
  <c r="S23" i="127"/>
  <c r="S22" i="127"/>
  <c r="S19" i="127"/>
  <c r="S18" i="127"/>
  <c r="S16" i="127"/>
  <c r="S14" i="127"/>
  <c r="S32" i="127"/>
  <c r="S30" i="127"/>
  <c r="S28" i="127"/>
  <c r="S26" i="127"/>
  <c r="S17" i="127"/>
  <c r="S13" i="127"/>
  <c r="S15" i="127"/>
  <c r="S7" i="127"/>
  <c r="S12" i="127"/>
  <c r="S11" i="127"/>
  <c r="S10" i="127"/>
  <c r="S24" i="127"/>
  <c r="S20" i="127"/>
  <c r="S9" i="127"/>
  <c r="S5" i="127"/>
  <c r="S8" i="127"/>
  <c r="S6" i="127"/>
  <c r="T44" i="127"/>
  <c r="T34" i="127" s="1"/>
  <c r="R40" i="126"/>
  <c r="S30" i="126"/>
  <c r="S26" i="126"/>
  <c r="S24" i="126"/>
  <c r="S20" i="126"/>
  <c r="S17" i="126"/>
  <c r="S32" i="126"/>
  <c r="S29" i="126"/>
  <c r="S27" i="126"/>
  <c r="S15" i="126"/>
  <c r="S28" i="126"/>
  <c r="S22" i="126"/>
  <c r="S18" i="126"/>
  <c r="S11" i="126"/>
  <c r="S9" i="126"/>
  <c r="S5" i="126"/>
  <c r="S12" i="126"/>
  <c r="S33" i="126"/>
  <c r="S25" i="126"/>
  <c r="S21" i="126"/>
  <c r="S14" i="126"/>
  <c r="S10" i="126"/>
  <c r="S8" i="126"/>
  <c r="S6" i="126"/>
  <c r="S23" i="126"/>
  <c r="S16" i="126"/>
  <c r="S31" i="126"/>
  <c r="S13" i="126"/>
  <c r="S7" i="126"/>
  <c r="S19" i="126"/>
  <c r="T44" i="126"/>
  <c r="T34" i="126" s="1"/>
  <c r="S30" i="125"/>
  <c r="S26" i="125"/>
  <c r="S24" i="125"/>
  <c r="S20" i="125"/>
  <c r="S33" i="125"/>
  <c r="S31" i="125"/>
  <c r="S27" i="125"/>
  <c r="S23" i="125"/>
  <c r="S19" i="125"/>
  <c r="S17" i="125"/>
  <c r="S13" i="125"/>
  <c r="S29" i="125"/>
  <c r="S25" i="125"/>
  <c r="S21" i="125"/>
  <c r="S15" i="125"/>
  <c r="S11" i="125"/>
  <c r="S9" i="125"/>
  <c r="S5" i="125"/>
  <c r="S32" i="125"/>
  <c r="S28" i="125"/>
  <c r="S22" i="125"/>
  <c r="S18" i="125"/>
  <c r="S16" i="125"/>
  <c r="S14" i="125"/>
  <c r="S10" i="125"/>
  <c r="S8" i="125"/>
  <c r="S6" i="125"/>
  <c r="S12" i="125"/>
  <c r="S7" i="125"/>
  <c r="T44" i="125"/>
  <c r="T34" i="125" s="1"/>
  <c r="R40" i="125"/>
  <c r="R40" i="124"/>
  <c r="S32" i="124"/>
  <c r="S28" i="124"/>
  <c r="S29" i="124"/>
  <c r="S25" i="124"/>
  <c r="S21" i="124"/>
  <c r="S30" i="124"/>
  <c r="S26" i="124"/>
  <c r="S24" i="124"/>
  <c r="S20" i="124"/>
  <c r="S31" i="124"/>
  <c r="S17" i="124"/>
  <c r="S13" i="124"/>
  <c r="S27" i="124"/>
  <c r="S22" i="124"/>
  <c r="S15" i="124"/>
  <c r="S18" i="124"/>
  <c r="S9" i="124"/>
  <c r="S8" i="124"/>
  <c r="S6" i="124"/>
  <c r="S16" i="124"/>
  <c r="S7" i="124"/>
  <c r="S33" i="124"/>
  <c r="S23" i="124"/>
  <c r="S19" i="124"/>
  <c r="S14" i="124"/>
  <c r="S12" i="124"/>
  <c r="S11" i="124"/>
  <c r="S10" i="124"/>
  <c r="S5" i="124"/>
  <c r="T44" i="124"/>
  <c r="T34" i="124" s="1"/>
  <c r="S32" i="123"/>
  <c r="S29" i="123"/>
  <c r="S25" i="123"/>
  <c r="S21" i="123"/>
  <c r="S33" i="123"/>
  <c r="S28" i="123"/>
  <c r="S26" i="123"/>
  <c r="S17" i="123"/>
  <c r="S13" i="123"/>
  <c r="S27" i="123"/>
  <c r="S15" i="123"/>
  <c r="S11" i="123"/>
  <c r="S30" i="123"/>
  <c r="S22" i="123"/>
  <c r="S18" i="123"/>
  <c r="S10" i="123"/>
  <c r="S8" i="123"/>
  <c r="S6" i="123"/>
  <c r="S31" i="123"/>
  <c r="S7" i="123"/>
  <c r="S24" i="123"/>
  <c r="S20" i="123"/>
  <c r="S14" i="123"/>
  <c r="S12" i="123"/>
  <c r="S23" i="123"/>
  <c r="S19" i="123"/>
  <c r="S16" i="123"/>
  <c r="S9" i="123"/>
  <c r="S5" i="123"/>
  <c r="T44" i="123"/>
  <c r="T34" i="123" s="1"/>
  <c r="R40" i="123"/>
  <c r="T40" i="122"/>
  <c r="U33" i="122"/>
  <c r="U31" i="122"/>
  <c r="U27" i="122"/>
  <c r="U23" i="122"/>
  <c r="U19" i="122"/>
  <c r="U29" i="122"/>
  <c r="U25" i="122"/>
  <c r="U21" i="122"/>
  <c r="U18" i="122"/>
  <c r="U16" i="122"/>
  <c r="U14" i="122"/>
  <c r="U10" i="122"/>
  <c r="U32" i="122"/>
  <c r="U30" i="122"/>
  <c r="U28" i="122"/>
  <c r="U26" i="122"/>
  <c r="U12" i="122"/>
  <c r="U24" i="122"/>
  <c r="U22" i="122"/>
  <c r="U20" i="122"/>
  <c r="U17" i="122"/>
  <c r="U15" i="122"/>
  <c r="U11" i="122"/>
  <c r="U5" i="122"/>
  <c r="U8" i="122"/>
  <c r="U6" i="122"/>
  <c r="U13" i="122"/>
  <c r="U9" i="122"/>
  <c r="U7" i="122"/>
  <c r="V44" i="122"/>
  <c r="V34" i="122" s="1"/>
  <c r="S30" i="121"/>
  <c r="S26" i="121"/>
  <c r="S24" i="121"/>
  <c r="S20" i="121"/>
  <c r="S33" i="121"/>
  <c r="S31" i="121"/>
  <c r="S32" i="121"/>
  <c r="S28" i="121"/>
  <c r="S25" i="121"/>
  <c r="S23" i="121"/>
  <c r="S22" i="121"/>
  <c r="S21" i="121"/>
  <c r="S19" i="121"/>
  <c r="S18" i="121"/>
  <c r="S16" i="121"/>
  <c r="S14" i="121"/>
  <c r="S17" i="121"/>
  <c r="S29" i="121"/>
  <c r="S27" i="121"/>
  <c r="S12" i="121"/>
  <c r="S15" i="121"/>
  <c r="S13" i="121"/>
  <c r="S11" i="121"/>
  <c r="S9" i="121"/>
  <c r="S5" i="121"/>
  <c r="S10" i="121"/>
  <c r="S8" i="121"/>
  <c r="S6" i="121"/>
  <c r="S7" i="121"/>
  <c r="T44" i="121"/>
  <c r="T34" i="121" s="1"/>
  <c r="R40" i="121"/>
  <c r="S29" i="119"/>
  <c r="S25" i="119"/>
  <c r="S21" i="119"/>
  <c r="S33" i="119"/>
  <c r="S31" i="119"/>
  <c r="S27" i="119"/>
  <c r="S23" i="119"/>
  <c r="S19" i="119"/>
  <c r="S32" i="119"/>
  <c r="S30" i="119"/>
  <c r="S28" i="119"/>
  <c r="S26" i="119"/>
  <c r="S18" i="119"/>
  <c r="S16" i="119"/>
  <c r="S14" i="119"/>
  <c r="S10" i="119"/>
  <c r="S17" i="119"/>
  <c r="S8" i="119"/>
  <c r="S6" i="119"/>
  <c r="S22" i="119"/>
  <c r="S7" i="119"/>
  <c r="S24" i="119"/>
  <c r="S20" i="119"/>
  <c r="S15" i="119"/>
  <c r="S13" i="119"/>
  <c r="S12" i="119"/>
  <c r="S11" i="119"/>
  <c r="S9" i="119"/>
  <c r="S5" i="119"/>
  <c r="T44" i="119"/>
  <c r="T34" i="119" s="1"/>
  <c r="R40" i="119"/>
  <c r="R40" i="118"/>
  <c r="S30" i="118"/>
  <c r="S26" i="118"/>
  <c r="S24" i="118"/>
  <c r="S20" i="118"/>
  <c r="S33" i="118"/>
  <c r="S31" i="118"/>
  <c r="S27" i="118"/>
  <c r="S23" i="118"/>
  <c r="S19" i="118"/>
  <c r="S17" i="118"/>
  <c r="S13" i="118"/>
  <c r="S32" i="118"/>
  <c r="S28" i="118"/>
  <c r="S22" i="118"/>
  <c r="S15" i="118"/>
  <c r="S11" i="118"/>
  <c r="S9" i="118"/>
  <c r="S5" i="118"/>
  <c r="S29" i="118"/>
  <c r="S18" i="118"/>
  <c r="S12" i="118"/>
  <c r="S8" i="118"/>
  <c r="S6" i="118"/>
  <c r="S16" i="118"/>
  <c r="S10" i="118"/>
  <c r="S7" i="118"/>
  <c r="S25" i="118"/>
  <c r="S21" i="118"/>
  <c r="S14" i="118"/>
  <c r="T44" i="118"/>
  <c r="T34" i="118" s="1"/>
  <c r="S32" i="117"/>
  <c r="S28" i="117"/>
  <c r="S22" i="117"/>
  <c r="S29" i="117"/>
  <c r="S25" i="117"/>
  <c r="S21" i="117"/>
  <c r="S30" i="117"/>
  <c r="S26" i="117"/>
  <c r="S24" i="117"/>
  <c r="S20" i="117"/>
  <c r="S33" i="117"/>
  <c r="S31" i="117"/>
  <c r="S27" i="117"/>
  <c r="S23" i="117"/>
  <c r="S19" i="117"/>
  <c r="S17" i="117"/>
  <c r="S13" i="117"/>
  <c r="S7" i="117"/>
  <c r="S12" i="117"/>
  <c r="S15" i="117"/>
  <c r="S11" i="117"/>
  <c r="S9" i="117"/>
  <c r="S5" i="117"/>
  <c r="S18" i="117"/>
  <c r="S16" i="117"/>
  <c r="S14" i="117"/>
  <c r="S10" i="117"/>
  <c r="S8" i="117"/>
  <c r="S6" i="117"/>
  <c r="T44" i="117"/>
  <c r="T34" i="117" s="1"/>
  <c r="R40" i="117"/>
  <c r="S32" i="113"/>
  <c r="S28" i="113"/>
  <c r="S22" i="113"/>
  <c r="S29" i="113"/>
  <c r="S25" i="113"/>
  <c r="S21" i="113"/>
  <c r="S30" i="113"/>
  <c r="S26" i="113"/>
  <c r="S24" i="113"/>
  <c r="S20" i="113"/>
  <c r="S33" i="113"/>
  <c r="S31" i="113"/>
  <c r="S27" i="113"/>
  <c r="S23" i="113"/>
  <c r="S19" i="113"/>
  <c r="S17" i="113"/>
  <c r="S13" i="113"/>
  <c r="S7" i="113"/>
  <c r="S15" i="113"/>
  <c r="S11" i="113"/>
  <c r="S9" i="113"/>
  <c r="S5" i="113"/>
  <c r="S18" i="113"/>
  <c r="S12" i="113"/>
  <c r="S6" i="113"/>
  <c r="S10" i="113"/>
  <c r="S16" i="113"/>
  <c r="S14" i="113"/>
  <c r="S8" i="113"/>
  <c r="T44" i="113"/>
  <c r="T34" i="113" s="1"/>
  <c r="R40" i="113"/>
  <c r="S40" i="127" l="1"/>
  <c r="S40" i="140"/>
  <c r="T32" i="140"/>
  <c r="T28" i="140"/>
  <c r="T22" i="140"/>
  <c r="T29" i="140"/>
  <c r="T25" i="140"/>
  <c r="T21" i="140"/>
  <c r="T33" i="140"/>
  <c r="T15" i="140"/>
  <c r="T11" i="140"/>
  <c r="T19" i="140"/>
  <c r="T18" i="140"/>
  <c r="T16" i="140"/>
  <c r="T31" i="140"/>
  <c r="T27" i="140"/>
  <c r="T24" i="140"/>
  <c r="T23" i="140"/>
  <c r="T9" i="140"/>
  <c r="T5" i="140"/>
  <c r="T30" i="140"/>
  <c r="T14" i="140"/>
  <c r="T13" i="140"/>
  <c r="T10" i="140"/>
  <c r="T8" i="140"/>
  <c r="T6" i="140"/>
  <c r="T26" i="140"/>
  <c r="T12" i="140"/>
  <c r="T7" i="140"/>
  <c r="T20" i="140"/>
  <c r="T17" i="140"/>
  <c r="U44" i="140"/>
  <c r="U34" i="140" s="1"/>
  <c r="S40" i="139"/>
  <c r="T32" i="139"/>
  <c r="T28" i="139"/>
  <c r="T22" i="139"/>
  <c r="T29" i="139"/>
  <c r="T25" i="139"/>
  <c r="T21" i="139"/>
  <c r="T30" i="139"/>
  <c r="T26" i="139"/>
  <c r="T24" i="139"/>
  <c r="T33" i="139"/>
  <c r="T31" i="139"/>
  <c r="T27" i="139"/>
  <c r="T23" i="139"/>
  <c r="T19" i="139"/>
  <c r="T20" i="139"/>
  <c r="T17" i="139"/>
  <c r="T13" i="139"/>
  <c r="T7" i="139"/>
  <c r="T18" i="139"/>
  <c r="T16" i="139"/>
  <c r="T12" i="139"/>
  <c r="T15" i="139"/>
  <c r="T11" i="139"/>
  <c r="T9" i="139"/>
  <c r="T5" i="139"/>
  <c r="T14" i="139"/>
  <c r="T8" i="139"/>
  <c r="T10" i="139"/>
  <c r="T6" i="139"/>
  <c r="U44" i="139"/>
  <c r="U34" i="139" s="1"/>
  <c r="T29" i="138"/>
  <c r="T25" i="138"/>
  <c r="T21" i="138"/>
  <c r="T30" i="138"/>
  <c r="T26" i="138"/>
  <c r="T24" i="138"/>
  <c r="T33" i="138"/>
  <c r="T31" i="138"/>
  <c r="T27" i="138"/>
  <c r="T23" i="138"/>
  <c r="T32" i="138"/>
  <c r="T28" i="138"/>
  <c r="T22" i="138"/>
  <c r="T20" i="138"/>
  <c r="T18" i="138"/>
  <c r="T16" i="138"/>
  <c r="T14" i="138"/>
  <c r="T10" i="138"/>
  <c r="T8" i="138"/>
  <c r="T6" i="138"/>
  <c r="T19" i="138"/>
  <c r="T17" i="138"/>
  <c r="T13" i="138"/>
  <c r="T7" i="138"/>
  <c r="T12" i="138"/>
  <c r="T15" i="138"/>
  <c r="T11" i="138"/>
  <c r="T9" i="138"/>
  <c r="T5" i="138"/>
  <c r="U44" i="138"/>
  <c r="U34" i="138" s="1"/>
  <c r="S40" i="138"/>
  <c r="T29" i="137"/>
  <c r="T30" i="137"/>
  <c r="T26" i="137"/>
  <c r="T24" i="137"/>
  <c r="T33" i="137"/>
  <c r="T31" i="137"/>
  <c r="T27" i="137"/>
  <c r="T23" i="137"/>
  <c r="T32" i="137"/>
  <c r="T28" i="137"/>
  <c r="T22" i="137"/>
  <c r="T15" i="137"/>
  <c r="T11" i="137"/>
  <c r="T9" i="137"/>
  <c r="T25" i="137"/>
  <c r="T21" i="137"/>
  <c r="T20" i="137"/>
  <c r="T18" i="137"/>
  <c r="T16" i="137"/>
  <c r="T14" i="137"/>
  <c r="T10" i="137"/>
  <c r="T8" i="137"/>
  <c r="T6" i="137"/>
  <c r="T13" i="137"/>
  <c r="T12" i="137"/>
  <c r="T7" i="137"/>
  <c r="T5" i="137"/>
  <c r="T19" i="137"/>
  <c r="T17" i="137"/>
  <c r="U44" i="137"/>
  <c r="U34" i="137" s="1"/>
  <c r="S40" i="137"/>
  <c r="T29" i="135"/>
  <c r="T30" i="135"/>
  <c r="T33" i="135"/>
  <c r="T31" i="135"/>
  <c r="T27" i="135"/>
  <c r="T23" i="135"/>
  <c r="T19" i="135"/>
  <c r="T32" i="135"/>
  <c r="T28" i="135"/>
  <c r="T22" i="135"/>
  <c r="T26" i="135"/>
  <c r="T12" i="135"/>
  <c r="T25" i="135"/>
  <c r="T24" i="135"/>
  <c r="T21" i="135"/>
  <c r="T20" i="135"/>
  <c r="T15" i="135"/>
  <c r="T11" i="135"/>
  <c r="T9" i="135"/>
  <c r="T18" i="135"/>
  <c r="T17" i="135"/>
  <c r="T6" i="135"/>
  <c r="T5" i="135"/>
  <c r="T16" i="135"/>
  <c r="T14" i="135"/>
  <c r="T13" i="135"/>
  <c r="T10" i="135"/>
  <c r="T8" i="135"/>
  <c r="T7" i="135"/>
  <c r="U44" i="135"/>
  <c r="U34" i="135" s="1"/>
  <c r="S40" i="135"/>
  <c r="T30" i="134"/>
  <c r="T26" i="134"/>
  <c r="T24" i="134"/>
  <c r="T20" i="134"/>
  <c r="T32" i="134"/>
  <c r="T28" i="134"/>
  <c r="T22" i="134"/>
  <c r="T23" i="134"/>
  <c r="T19" i="134"/>
  <c r="T12" i="134"/>
  <c r="T33" i="134"/>
  <c r="T31" i="134"/>
  <c r="T15" i="134"/>
  <c r="T14" i="134"/>
  <c r="T11" i="134"/>
  <c r="T10" i="134"/>
  <c r="T7" i="134"/>
  <c r="T29" i="134"/>
  <c r="T25" i="134"/>
  <c r="T21" i="134"/>
  <c r="T18" i="134"/>
  <c r="T17" i="134"/>
  <c r="T13" i="134"/>
  <c r="T27" i="134"/>
  <c r="T16" i="134"/>
  <c r="T9" i="134"/>
  <c r="T5" i="134"/>
  <c r="T8" i="134"/>
  <c r="T6" i="134"/>
  <c r="U44" i="134"/>
  <c r="U34" i="134" s="1"/>
  <c r="S40" i="134"/>
  <c r="T40" i="133"/>
  <c r="U32" i="133"/>
  <c r="U28" i="133"/>
  <c r="U22" i="133"/>
  <c r="U29" i="133"/>
  <c r="U25" i="133"/>
  <c r="U21" i="133"/>
  <c r="U30" i="133"/>
  <c r="U26" i="133"/>
  <c r="U12" i="133"/>
  <c r="U33" i="133"/>
  <c r="U24" i="133"/>
  <c r="U23" i="133"/>
  <c r="U20" i="133"/>
  <c r="U19" i="133"/>
  <c r="U15" i="133"/>
  <c r="U11" i="133"/>
  <c r="U18" i="133"/>
  <c r="U17" i="133"/>
  <c r="U8" i="133"/>
  <c r="U6" i="133"/>
  <c r="U31" i="133"/>
  <c r="U7" i="133"/>
  <c r="U16" i="133"/>
  <c r="U27" i="133"/>
  <c r="U14" i="133"/>
  <c r="U13" i="133"/>
  <c r="U10" i="133"/>
  <c r="U9" i="133"/>
  <c r="U5" i="133"/>
  <c r="V44" i="133"/>
  <c r="V34" i="133" s="1"/>
  <c r="S40" i="132"/>
  <c r="T30" i="132"/>
  <c r="T26" i="132"/>
  <c r="T24" i="132"/>
  <c r="T20" i="132"/>
  <c r="T32" i="132"/>
  <c r="T28" i="132"/>
  <c r="T22" i="132"/>
  <c r="T23" i="132"/>
  <c r="T19" i="132"/>
  <c r="T17" i="132"/>
  <c r="T13" i="132"/>
  <c r="T7" i="132"/>
  <c r="T31" i="132"/>
  <c r="T29" i="132"/>
  <c r="T27" i="132"/>
  <c r="T25" i="132"/>
  <c r="T21" i="132"/>
  <c r="T15" i="132"/>
  <c r="T11" i="132"/>
  <c r="T14" i="132"/>
  <c r="T8" i="132"/>
  <c r="T10" i="132"/>
  <c r="T5" i="132"/>
  <c r="T18" i="132"/>
  <c r="T12" i="132"/>
  <c r="T33" i="132"/>
  <c r="T16" i="132"/>
  <c r="T9" i="132"/>
  <c r="T6" i="132"/>
  <c r="U44" i="132"/>
  <c r="U34" i="132" s="1"/>
  <c r="T33" i="131"/>
  <c r="T31" i="131"/>
  <c r="T27" i="131"/>
  <c r="T23" i="131"/>
  <c r="T19" i="131"/>
  <c r="T32" i="131"/>
  <c r="T28" i="131"/>
  <c r="T22" i="131"/>
  <c r="T29" i="131"/>
  <c r="T25" i="131"/>
  <c r="T24" i="131"/>
  <c r="T21" i="131"/>
  <c r="T20" i="131"/>
  <c r="T12" i="131"/>
  <c r="T15" i="131"/>
  <c r="T11" i="131"/>
  <c r="T9" i="131"/>
  <c r="T26" i="131"/>
  <c r="T8" i="131"/>
  <c r="T7" i="131"/>
  <c r="T5" i="131"/>
  <c r="T30" i="131"/>
  <c r="T18" i="131"/>
  <c r="T17" i="131"/>
  <c r="T10" i="131"/>
  <c r="T6" i="131"/>
  <c r="T16" i="131"/>
  <c r="T14" i="131"/>
  <c r="T13" i="131"/>
  <c r="U44" i="131"/>
  <c r="U34" i="131" s="1"/>
  <c r="S40" i="131"/>
  <c r="S40" i="130"/>
  <c r="T30" i="130"/>
  <c r="T26" i="130"/>
  <c r="T24" i="130"/>
  <c r="T20" i="130"/>
  <c r="T32" i="130"/>
  <c r="T28" i="130"/>
  <c r="T22" i="130"/>
  <c r="T33" i="130"/>
  <c r="T15" i="130"/>
  <c r="T11" i="130"/>
  <c r="T17" i="130"/>
  <c r="T13" i="130"/>
  <c r="T19" i="130"/>
  <c r="T16" i="130"/>
  <c r="T9" i="130"/>
  <c r="T5" i="130"/>
  <c r="T31" i="130"/>
  <c r="T27" i="130"/>
  <c r="T14" i="130"/>
  <c r="T8" i="130"/>
  <c r="T6" i="130"/>
  <c r="T10" i="130"/>
  <c r="T7" i="130"/>
  <c r="T29" i="130"/>
  <c r="T25" i="130"/>
  <c r="T23" i="130"/>
  <c r="T21" i="130"/>
  <c r="T18" i="130"/>
  <c r="T12" i="130"/>
  <c r="U44" i="130"/>
  <c r="U34" i="130" s="1"/>
  <c r="T30" i="129"/>
  <c r="T26" i="129"/>
  <c r="T24" i="129"/>
  <c r="T20" i="129"/>
  <c r="T32" i="129"/>
  <c r="T28" i="129"/>
  <c r="T22" i="129"/>
  <c r="T12" i="129"/>
  <c r="T25" i="129"/>
  <c r="T19" i="129"/>
  <c r="T17" i="129"/>
  <c r="T15" i="129"/>
  <c r="T14" i="129"/>
  <c r="T11" i="129"/>
  <c r="T10" i="129"/>
  <c r="T8" i="129"/>
  <c r="T6" i="129"/>
  <c r="T27" i="129"/>
  <c r="T23" i="129"/>
  <c r="T13" i="129"/>
  <c r="T7" i="129"/>
  <c r="T31" i="129"/>
  <c r="T29" i="129"/>
  <c r="T21" i="129"/>
  <c r="T16" i="129"/>
  <c r="T33" i="129"/>
  <c r="T9" i="129"/>
  <c r="T18" i="129"/>
  <c r="T5" i="129"/>
  <c r="U44" i="129"/>
  <c r="U34" i="129" s="1"/>
  <c r="S40" i="129"/>
  <c r="S40" i="128"/>
  <c r="T29" i="128"/>
  <c r="T25" i="128"/>
  <c r="T21" i="128"/>
  <c r="T30" i="128"/>
  <c r="T26" i="128"/>
  <c r="T24" i="128"/>
  <c r="T20" i="128"/>
  <c r="T33" i="128"/>
  <c r="T31" i="128"/>
  <c r="T27" i="128"/>
  <c r="T23" i="128"/>
  <c r="T32" i="128"/>
  <c r="T28" i="128"/>
  <c r="T22" i="128"/>
  <c r="T15" i="128"/>
  <c r="T11" i="128"/>
  <c r="T9" i="128"/>
  <c r="T18" i="128"/>
  <c r="T16" i="128"/>
  <c r="T14" i="128"/>
  <c r="T10" i="128"/>
  <c r="T8" i="128"/>
  <c r="T6" i="128"/>
  <c r="T17" i="128"/>
  <c r="T13" i="128"/>
  <c r="T7" i="128"/>
  <c r="T19" i="128"/>
  <c r="T12" i="128"/>
  <c r="T5" i="128"/>
  <c r="U44" i="128"/>
  <c r="U34" i="128" s="1"/>
  <c r="S40" i="123"/>
  <c r="T30" i="127"/>
  <c r="T26" i="127"/>
  <c r="T24" i="127"/>
  <c r="T20" i="127"/>
  <c r="T32" i="127"/>
  <c r="T28" i="127"/>
  <c r="T22" i="127"/>
  <c r="T17" i="127"/>
  <c r="T13" i="127"/>
  <c r="T23" i="127"/>
  <c r="T12" i="127"/>
  <c r="T25" i="127"/>
  <c r="T21" i="127"/>
  <c r="T18" i="127"/>
  <c r="T11" i="127"/>
  <c r="T10" i="127"/>
  <c r="T27" i="127"/>
  <c r="T19" i="127"/>
  <c r="T9" i="127"/>
  <c r="T5" i="127"/>
  <c r="T29" i="127"/>
  <c r="T16" i="127"/>
  <c r="T8" i="127"/>
  <c r="T6" i="127"/>
  <c r="T33" i="127"/>
  <c r="T31" i="127"/>
  <c r="T15" i="127"/>
  <c r="T14" i="127"/>
  <c r="T7" i="127"/>
  <c r="U44" i="127"/>
  <c r="U34" i="127" s="1"/>
  <c r="S40" i="126"/>
  <c r="T33" i="126"/>
  <c r="T31" i="126"/>
  <c r="T27" i="126"/>
  <c r="T23" i="126"/>
  <c r="T19" i="126"/>
  <c r="T32" i="126"/>
  <c r="T29" i="126"/>
  <c r="T26" i="126"/>
  <c r="T15" i="126"/>
  <c r="T30" i="126"/>
  <c r="T28" i="126"/>
  <c r="T25" i="126"/>
  <c r="T22" i="126"/>
  <c r="T21" i="126"/>
  <c r="T18" i="126"/>
  <c r="T16" i="126"/>
  <c r="T14" i="126"/>
  <c r="T10" i="126"/>
  <c r="T8" i="126"/>
  <c r="T6" i="126"/>
  <c r="T13" i="126"/>
  <c r="T7" i="126"/>
  <c r="T24" i="126"/>
  <c r="T20" i="126"/>
  <c r="T17" i="126"/>
  <c r="T12" i="126"/>
  <c r="T11" i="126"/>
  <c r="T9" i="126"/>
  <c r="T5" i="126"/>
  <c r="U44" i="126"/>
  <c r="U34" i="126" s="1"/>
  <c r="T33" i="125"/>
  <c r="T31" i="125"/>
  <c r="T27" i="125"/>
  <c r="T23" i="125"/>
  <c r="T19" i="125"/>
  <c r="T32" i="125"/>
  <c r="T28" i="125"/>
  <c r="T22" i="125"/>
  <c r="T30" i="125"/>
  <c r="T26" i="125"/>
  <c r="T12" i="125"/>
  <c r="T29" i="125"/>
  <c r="T25" i="125"/>
  <c r="T24" i="125"/>
  <c r="T21" i="125"/>
  <c r="T20" i="125"/>
  <c r="T15" i="125"/>
  <c r="T18" i="125"/>
  <c r="T16" i="125"/>
  <c r="T14" i="125"/>
  <c r="T10" i="125"/>
  <c r="T8" i="125"/>
  <c r="T6" i="125"/>
  <c r="T17" i="125"/>
  <c r="T13" i="125"/>
  <c r="T7" i="125"/>
  <c r="T9" i="125"/>
  <c r="T5" i="125"/>
  <c r="T11" i="125"/>
  <c r="U44" i="125"/>
  <c r="U34" i="125" s="1"/>
  <c r="S40" i="125"/>
  <c r="T29" i="124"/>
  <c r="T25" i="124"/>
  <c r="T30" i="124"/>
  <c r="T26" i="124"/>
  <c r="T24" i="124"/>
  <c r="T33" i="124"/>
  <c r="T31" i="124"/>
  <c r="T27" i="124"/>
  <c r="T23" i="124"/>
  <c r="T19" i="124"/>
  <c r="T12" i="124"/>
  <c r="T18" i="124"/>
  <c r="T16" i="124"/>
  <c r="T14" i="124"/>
  <c r="T28" i="124"/>
  <c r="T7" i="124"/>
  <c r="T21" i="124"/>
  <c r="T20" i="124"/>
  <c r="T13" i="124"/>
  <c r="T11" i="124"/>
  <c r="T10" i="124"/>
  <c r="T32" i="124"/>
  <c r="T5" i="124"/>
  <c r="T22" i="124"/>
  <c r="T17" i="124"/>
  <c r="T15" i="124"/>
  <c r="T9" i="124"/>
  <c r="T8" i="124"/>
  <c r="T6" i="124"/>
  <c r="U44" i="124"/>
  <c r="U34" i="124" s="1"/>
  <c r="S40" i="124"/>
  <c r="T30" i="123"/>
  <c r="T26" i="123"/>
  <c r="T24" i="123"/>
  <c r="T20" i="123"/>
  <c r="T33" i="123"/>
  <c r="T31" i="123"/>
  <c r="T12" i="123"/>
  <c r="T29" i="123"/>
  <c r="T27" i="123"/>
  <c r="T15" i="123"/>
  <c r="T32" i="123"/>
  <c r="T23" i="123"/>
  <c r="T22" i="123"/>
  <c r="T19" i="123"/>
  <c r="T18" i="123"/>
  <c r="T16" i="123"/>
  <c r="T14" i="123"/>
  <c r="T28" i="123"/>
  <c r="T13" i="123"/>
  <c r="T11" i="123"/>
  <c r="T7" i="123"/>
  <c r="T25" i="123"/>
  <c r="T21" i="123"/>
  <c r="T17" i="123"/>
  <c r="T9" i="123"/>
  <c r="T5" i="123"/>
  <c r="T10" i="123"/>
  <c r="T8" i="123"/>
  <c r="T6" i="123"/>
  <c r="U44" i="123"/>
  <c r="U34" i="123" s="1"/>
  <c r="U40" i="122"/>
  <c r="V32" i="122"/>
  <c r="V28" i="122"/>
  <c r="V22" i="122"/>
  <c r="V30" i="122"/>
  <c r="V26" i="122"/>
  <c r="V24" i="122"/>
  <c r="V20" i="122"/>
  <c r="V31" i="122"/>
  <c r="V29" i="122"/>
  <c r="V27" i="122"/>
  <c r="V25" i="122"/>
  <c r="V21" i="122"/>
  <c r="V19" i="122"/>
  <c r="V17" i="122"/>
  <c r="V13" i="122"/>
  <c r="V23" i="122"/>
  <c r="V15" i="122"/>
  <c r="V11" i="122"/>
  <c r="V14" i="122"/>
  <c r="V10" i="122"/>
  <c r="V5" i="122"/>
  <c r="V8" i="122"/>
  <c r="V6" i="122"/>
  <c r="V7" i="122"/>
  <c r="V33" i="122"/>
  <c r="V18" i="122"/>
  <c r="V12" i="122"/>
  <c r="V9" i="122"/>
  <c r="V16" i="122"/>
  <c r="W44" i="122"/>
  <c r="W34" i="122" s="1"/>
  <c r="T33" i="121"/>
  <c r="T31" i="121"/>
  <c r="T27" i="121"/>
  <c r="T23" i="121"/>
  <c r="T19" i="121"/>
  <c r="T32" i="121"/>
  <c r="T24" i="121"/>
  <c r="T20" i="121"/>
  <c r="T17" i="121"/>
  <c r="T13" i="121"/>
  <c r="T29" i="121"/>
  <c r="T26" i="121"/>
  <c r="T15" i="121"/>
  <c r="T30" i="121"/>
  <c r="T28" i="121"/>
  <c r="T25" i="121"/>
  <c r="T22" i="121"/>
  <c r="T21" i="121"/>
  <c r="T18" i="121"/>
  <c r="T16" i="121"/>
  <c r="T14" i="121"/>
  <c r="T12" i="121"/>
  <c r="T11" i="121"/>
  <c r="T9" i="121"/>
  <c r="T5" i="121"/>
  <c r="T10" i="121"/>
  <c r="T8" i="121"/>
  <c r="T6" i="121"/>
  <c r="T7" i="121"/>
  <c r="U44" i="121"/>
  <c r="U34" i="121" s="1"/>
  <c r="S40" i="121"/>
  <c r="S40" i="119"/>
  <c r="T30" i="119"/>
  <c r="T26" i="119"/>
  <c r="T24" i="119"/>
  <c r="T20" i="119"/>
  <c r="T32" i="119"/>
  <c r="T28" i="119"/>
  <c r="T22" i="119"/>
  <c r="T31" i="119"/>
  <c r="T29" i="119"/>
  <c r="T27" i="119"/>
  <c r="T25" i="119"/>
  <c r="T21" i="119"/>
  <c r="T23" i="119"/>
  <c r="T19" i="119"/>
  <c r="T17" i="119"/>
  <c r="T13" i="119"/>
  <c r="T33" i="119"/>
  <c r="T8" i="119"/>
  <c r="T6" i="119"/>
  <c r="T18" i="119"/>
  <c r="T7" i="119"/>
  <c r="T12" i="119"/>
  <c r="T11" i="119"/>
  <c r="T15" i="119"/>
  <c r="T14" i="119"/>
  <c r="T10" i="119"/>
  <c r="T9" i="119"/>
  <c r="T5" i="119"/>
  <c r="T16" i="119"/>
  <c r="U44" i="119"/>
  <c r="U34" i="119" s="1"/>
  <c r="T33" i="118"/>
  <c r="T31" i="118"/>
  <c r="T27" i="118"/>
  <c r="T23" i="118"/>
  <c r="T19" i="118"/>
  <c r="T32" i="118"/>
  <c r="T28" i="118"/>
  <c r="T22" i="118"/>
  <c r="T29" i="118"/>
  <c r="T25" i="118"/>
  <c r="T24" i="118"/>
  <c r="T21" i="118"/>
  <c r="T20" i="118"/>
  <c r="T12" i="118"/>
  <c r="T18" i="118"/>
  <c r="T16" i="118"/>
  <c r="T14" i="118"/>
  <c r="T10" i="118"/>
  <c r="T8" i="118"/>
  <c r="T30" i="118"/>
  <c r="T17" i="118"/>
  <c r="T15" i="118"/>
  <c r="T11" i="118"/>
  <c r="T6" i="118"/>
  <c r="T9" i="118"/>
  <c r="T7" i="118"/>
  <c r="T26" i="118"/>
  <c r="T13" i="118"/>
  <c r="T5" i="118"/>
  <c r="U44" i="118"/>
  <c r="U34" i="118" s="1"/>
  <c r="S40" i="118"/>
  <c r="S40" i="117"/>
  <c r="T29" i="117"/>
  <c r="T25" i="117"/>
  <c r="T21" i="117"/>
  <c r="T30" i="117"/>
  <c r="T26" i="117"/>
  <c r="T24" i="117"/>
  <c r="T20" i="117"/>
  <c r="T33" i="117"/>
  <c r="T31" i="117"/>
  <c r="T27" i="117"/>
  <c r="T23" i="117"/>
  <c r="T32" i="117"/>
  <c r="T28" i="117"/>
  <c r="T22" i="117"/>
  <c r="T12" i="117"/>
  <c r="T15" i="117"/>
  <c r="T11" i="117"/>
  <c r="T9" i="117"/>
  <c r="T5" i="117"/>
  <c r="T18" i="117"/>
  <c r="T16" i="117"/>
  <c r="T14" i="117"/>
  <c r="T10" i="117"/>
  <c r="T8" i="117"/>
  <c r="T6" i="117"/>
  <c r="T19" i="117"/>
  <c r="T17" i="117"/>
  <c r="T13" i="117"/>
  <c r="T7" i="117"/>
  <c r="U44" i="117"/>
  <c r="U34" i="117" s="1"/>
  <c r="S40" i="113"/>
  <c r="T29" i="113"/>
  <c r="T25" i="113"/>
  <c r="T30" i="113"/>
  <c r="T26" i="113"/>
  <c r="T24" i="113"/>
  <c r="T33" i="113"/>
  <c r="T31" i="113"/>
  <c r="T27" i="113"/>
  <c r="T23" i="113"/>
  <c r="T32" i="113"/>
  <c r="T28" i="113"/>
  <c r="T22" i="113"/>
  <c r="T21" i="113"/>
  <c r="T12" i="113"/>
  <c r="T18" i="113"/>
  <c r="T16" i="113"/>
  <c r="T14" i="113"/>
  <c r="T10" i="113"/>
  <c r="T8" i="113"/>
  <c r="T6" i="113"/>
  <c r="T20" i="113"/>
  <c r="T9" i="113"/>
  <c r="T7" i="113"/>
  <c r="T5" i="113"/>
  <c r="T11" i="113"/>
  <c r="T13" i="113"/>
  <c r="T19" i="113"/>
  <c r="T17" i="113"/>
  <c r="T15" i="113"/>
  <c r="U44" i="113"/>
  <c r="U34" i="113" s="1"/>
  <c r="U40" i="133" l="1"/>
  <c r="U29" i="140"/>
  <c r="U25" i="140"/>
  <c r="U21" i="140"/>
  <c r="U30" i="140"/>
  <c r="U26" i="140"/>
  <c r="U24" i="140"/>
  <c r="U20" i="140"/>
  <c r="U19" i="140"/>
  <c r="U18" i="140"/>
  <c r="U16" i="140"/>
  <c r="U14" i="140"/>
  <c r="U31" i="140"/>
  <c r="U27" i="140"/>
  <c r="U17" i="140"/>
  <c r="U23" i="140"/>
  <c r="U22" i="140"/>
  <c r="U13" i="140"/>
  <c r="U10" i="140"/>
  <c r="U8" i="140"/>
  <c r="U6" i="140"/>
  <c r="U15" i="140"/>
  <c r="U12" i="140"/>
  <c r="U11" i="140"/>
  <c r="U7" i="140"/>
  <c r="U33" i="140"/>
  <c r="U32" i="140"/>
  <c r="U28" i="140"/>
  <c r="U9" i="140"/>
  <c r="U5" i="140"/>
  <c r="V44" i="140"/>
  <c r="V34" i="140" s="1"/>
  <c r="T40" i="140"/>
  <c r="U29" i="139"/>
  <c r="U25" i="139"/>
  <c r="U21" i="139"/>
  <c r="U30" i="139"/>
  <c r="U26" i="139"/>
  <c r="U24" i="139"/>
  <c r="U33" i="139"/>
  <c r="U31" i="139"/>
  <c r="U27" i="139"/>
  <c r="U23" i="139"/>
  <c r="U32" i="139"/>
  <c r="U28" i="139"/>
  <c r="U22" i="139"/>
  <c r="U12" i="139"/>
  <c r="U17" i="139"/>
  <c r="U15" i="139"/>
  <c r="U11" i="139"/>
  <c r="U9" i="139"/>
  <c r="U5" i="139"/>
  <c r="U19" i="139"/>
  <c r="U18" i="139"/>
  <c r="U16" i="139"/>
  <c r="U14" i="139"/>
  <c r="U10" i="139"/>
  <c r="U8" i="139"/>
  <c r="U6" i="139"/>
  <c r="U20" i="139"/>
  <c r="U7" i="139"/>
  <c r="U13" i="139"/>
  <c r="V44" i="139"/>
  <c r="V34" i="139" s="1"/>
  <c r="T40" i="139"/>
  <c r="T40" i="138"/>
  <c r="U30" i="138"/>
  <c r="U26" i="138"/>
  <c r="U24" i="138"/>
  <c r="U20" i="138"/>
  <c r="U33" i="138"/>
  <c r="U31" i="138"/>
  <c r="U27" i="138"/>
  <c r="U23" i="138"/>
  <c r="U32" i="138"/>
  <c r="U28" i="138"/>
  <c r="U22" i="138"/>
  <c r="U29" i="138"/>
  <c r="U25" i="138"/>
  <c r="U21" i="138"/>
  <c r="U19" i="138"/>
  <c r="U17" i="138"/>
  <c r="U13" i="138"/>
  <c r="U7" i="138"/>
  <c r="U12" i="138"/>
  <c r="U15" i="138"/>
  <c r="U11" i="138"/>
  <c r="U9" i="138"/>
  <c r="U5" i="138"/>
  <c r="U18" i="138"/>
  <c r="U16" i="138"/>
  <c r="U14" i="138"/>
  <c r="U10" i="138"/>
  <c r="U8" i="138"/>
  <c r="U6" i="138"/>
  <c r="V44" i="138"/>
  <c r="V34" i="138" s="1"/>
  <c r="T40" i="137"/>
  <c r="U30" i="137"/>
  <c r="U33" i="137"/>
  <c r="U31" i="137"/>
  <c r="U27" i="137"/>
  <c r="U32" i="137"/>
  <c r="U28" i="137"/>
  <c r="U22" i="137"/>
  <c r="U29" i="137"/>
  <c r="U25" i="137"/>
  <c r="U21" i="137"/>
  <c r="U23" i="137"/>
  <c r="U20" i="137"/>
  <c r="U18" i="137"/>
  <c r="U16" i="137"/>
  <c r="U14" i="137"/>
  <c r="U10" i="137"/>
  <c r="U8" i="137"/>
  <c r="U6" i="137"/>
  <c r="U19" i="137"/>
  <c r="U17" i="137"/>
  <c r="U13" i="137"/>
  <c r="U7" i="137"/>
  <c r="U26" i="137"/>
  <c r="U9" i="137"/>
  <c r="U5" i="137"/>
  <c r="U24" i="137"/>
  <c r="U15" i="137"/>
  <c r="U12" i="137"/>
  <c r="U11" i="137"/>
  <c r="V44" i="137"/>
  <c r="V34" i="137" s="1"/>
  <c r="T40" i="128"/>
  <c r="T40" i="135"/>
  <c r="U30" i="135"/>
  <c r="U33" i="135"/>
  <c r="U31" i="135"/>
  <c r="U32" i="135"/>
  <c r="U28" i="135"/>
  <c r="U22" i="135"/>
  <c r="U29" i="135"/>
  <c r="U25" i="135"/>
  <c r="U21" i="135"/>
  <c r="U24" i="135"/>
  <c r="U23" i="135"/>
  <c r="U20" i="135"/>
  <c r="U19" i="135"/>
  <c r="U15" i="135"/>
  <c r="U11" i="135"/>
  <c r="U9" i="135"/>
  <c r="U27" i="135"/>
  <c r="U18" i="135"/>
  <c r="U16" i="135"/>
  <c r="U14" i="135"/>
  <c r="U10" i="135"/>
  <c r="U8" i="135"/>
  <c r="U6" i="135"/>
  <c r="U13" i="135"/>
  <c r="U12" i="135"/>
  <c r="U7" i="135"/>
  <c r="U26" i="135"/>
  <c r="U17" i="135"/>
  <c r="U5" i="135"/>
  <c r="V44" i="135"/>
  <c r="V34" i="135" s="1"/>
  <c r="T40" i="134"/>
  <c r="U33" i="134"/>
  <c r="U31" i="134"/>
  <c r="U27" i="134"/>
  <c r="U23" i="134"/>
  <c r="U19" i="134"/>
  <c r="U29" i="134"/>
  <c r="U25" i="134"/>
  <c r="U21" i="134"/>
  <c r="U24" i="134"/>
  <c r="U20" i="134"/>
  <c r="U15" i="134"/>
  <c r="U11" i="134"/>
  <c r="U18" i="134"/>
  <c r="U16" i="134"/>
  <c r="U28" i="134"/>
  <c r="U17" i="134"/>
  <c r="U13" i="134"/>
  <c r="U12" i="134"/>
  <c r="U26" i="134"/>
  <c r="U30" i="134"/>
  <c r="U9" i="134"/>
  <c r="U5" i="134"/>
  <c r="U32" i="134"/>
  <c r="U22" i="134"/>
  <c r="U8" i="134"/>
  <c r="U6" i="134"/>
  <c r="U14" i="134"/>
  <c r="U7" i="134"/>
  <c r="U10" i="134"/>
  <c r="V44" i="134"/>
  <c r="V34" i="134" s="1"/>
  <c r="V29" i="133"/>
  <c r="V25" i="133"/>
  <c r="V21" i="133"/>
  <c r="V30" i="133"/>
  <c r="V26" i="133"/>
  <c r="V24" i="133"/>
  <c r="V20" i="133"/>
  <c r="V33" i="133"/>
  <c r="V23" i="133"/>
  <c r="V19" i="133"/>
  <c r="V15" i="133"/>
  <c r="V11" i="133"/>
  <c r="V9" i="133"/>
  <c r="V31" i="133"/>
  <c r="V27" i="133"/>
  <c r="V18" i="133"/>
  <c r="V16" i="133"/>
  <c r="V14" i="133"/>
  <c r="V10" i="133"/>
  <c r="V22" i="133"/>
  <c r="V7" i="133"/>
  <c r="V28" i="133"/>
  <c r="V12" i="133"/>
  <c r="V13" i="133"/>
  <c r="V5" i="133"/>
  <c r="V32" i="133"/>
  <c r="V17" i="133"/>
  <c r="V8" i="133"/>
  <c r="V6" i="133"/>
  <c r="W44" i="133"/>
  <c r="W34" i="133" s="1"/>
  <c r="T40" i="132"/>
  <c r="U33" i="132"/>
  <c r="U31" i="132"/>
  <c r="U27" i="132"/>
  <c r="U23" i="132"/>
  <c r="U19" i="132"/>
  <c r="U29" i="132"/>
  <c r="U25" i="132"/>
  <c r="U21" i="132"/>
  <c r="U24" i="132"/>
  <c r="U20" i="132"/>
  <c r="U12" i="132"/>
  <c r="U22" i="132"/>
  <c r="U18" i="132"/>
  <c r="U16" i="132"/>
  <c r="U14" i="132"/>
  <c r="U17" i="132"/>
  <c r="U15" i="132"/>
  <c r="U11" i="132"/>
  <c r="U10" i="132"/>
  <c r="U5" i="132"/>
  <c r="U32" i="132"/>
  <c r="U30" i="132"/>
  <c r="U28" i="132"/>
  <c r="U26" i="132"/>
  <c r="U13" i="132"/>
  <c r="U9" i="132"/>
  <c r="U6" i="132"/>
  <c r="U8" i="132"/>
  <c r="U7" i="132"/>
  <c r="V44" i="132"/>
  <c r="V34" i="132" s="1"/>
  <c r="U32" i="131"/>
  <c r="U28" i="131"/>
  <c r="U22" i="131"/>
  <c r="U29" i="131"/>
  <c r="U25" i="131"/>
  <c r="U21" i="131"/>
  <c r="U31" i="131"/>
  <c r="U27" i="131"/>
  <c r="U15" i="131"/>
  <c r="U11" i="131"/>
  <c r="U18" i="131"/>
  <c r="U16" i="131"/>
  <c r="U14" i="131"/>
  <c r="U10" i="131"/>
  <c r="U8" i="131"/>
  <c r="U33" i="131"/>
  <c r="U9" i="131"/>
  <c r="U5" i="131"/>
  <c r="U30" i="131"/>
  <c r="U23" i="131"/>
  <c r="U19" i="131"/>
  <c r="U17" i="131"/>
  <c r="U6" i="131"/>
  <c r="U24" i="131"/>
  <c r="U20" i="131"/>
  <c r="U13" i="131"/>
  <c r="U12" i="131"/>
  <c r="U26" i="131"/>
  <c r="U7" i="131"/>
  <c r="V44" i="131"/>
  <c r="V34" i="131" s="1"/>
  <c r="T40" i="131"/>
  <c r="T40" i="130"/>
  <c r="U33" i="130"/>
  <c r="U31" i="130"/>
  <c r="U27" i="130"/>
  <c r="U23" i="130"/>
  <c r="U19" i="130"/>
  <c r="U29" i="130"/>
  <c r="U25" i="130"/>
  <c r="U21" i="130"/>
  <c r="U18" i="130"/>
  <c r="U16" i="130"/>
  <c r="U14" i="130"/>
  <c r="U10" i="130"/>
  <c r="U32" i="130"/>
  <c r="U30" i="130"/>
  <c r="U28" i="130"/>
  <c r="U26" i="130"/>
  <c r="U12" i="130"/>
  <c r="U8" i="130"/>
  <c r="U6" i="130"/>
  <c r="U24" i="130"/>
  <c r="U22" i="130"/>
  <c r="U20" i="130"/>
  <c r="U17" i="130"/>
  <c r="U15" i="130"/>
  <c r="U11" i="130"/>
  <c r="U7" i="130"/>
  <c r="U13" i="130"/>
  <c r="U9" i="130"/>
  <c r="U5" i="130"/>
  <c r="V44" i="130"/>
  <c r="V34" i="130" s="1"/>
  <c r="U33" i="129"/>
  <c r="U31" i="129"/>
  <c r="U27" i="129"/>
  <c r="U23" i="129"/>
  <c r="U19" i="129"/>
  <c r="U29" i="129"/>
  <c r="U25" i="129"/>
  <c r="U21" i="129"/>
  <c r="U32" i="129"/>
  <c r="U30" i="129"/>
  <c r="U28" i="129"/>
  <c r="U26" i="129"/>
  <c r="U15" i="129"/>
  <c r="U11" i="129"/>
  <c r="U24" i="129"/>
  <c r="U13" i="129"/>
  <c r="U12" i="129"/>
  <c r="U7" i="129"/>
  <c r="U22" i="129"/>
  <c r="U16" i="129"/>
  <c r="U20" i="129"/>
  <c r="U18" i="129"/>
  <c r="U9" i="129"/>
  <c r="U5" i="129"/>
  <c r="U14" i="129"/>
  <c r="U17" i="129"/>
  <c r="U10" i="129"/>
  <c r="U8" i="129"/>
  <c r="U6" i="129"/>
  <c r="V44" i="129"/>
  <c r="V34" i="129" s="1"/>
  <c r="T40" i="129"/>
  <c r="U30" i="128"/>
  <c r="U26" i="128"/>
  <c r="U24" i="128"/>
  <c r="U20" i="128"/>
  <c r="U33" i="128"/>
  <c r="U31" i="128"/>
  <c r="U27" i="128"/>
  <c r="U23" i="128"/>
  <c r="U19" i="128"/>
  <c r="U32" i="128"/>
  <c r="U28" i="128"/>
  <c r="U22" i="128"/>
  <c r="U29" i="128"/>
  <c r="U25" i="128"/>
  <c r="U21" i="128"/>
  <c r="U18" i="128"/>
  <c r="U16" i="128"/>
  <c r="U14" i="128"/>
  <c r="U8" i="128"/>
  <c r="U6" i="128"/>
  <c r="U17" i="128"/>
  <c r="U13" i="128"/>
  <c r="U7" i="128"/>
  <c r="U12" i="128"/>
  <c r="U15" i="128"/>
  <c r="U11" i="128"/>
  <c r="U9" i="128"/>
  <c r="U5" i="128"/>
  <c r="U10" i="128"/>
  <c r="V44" i="128"/>
  <c r="V34" i="128" s="1"/>
  <c r="T40" i="126"/>
  <c r="T40" i="127"/>
  <c r="U33" i="127"/>
  <c r="U31" i="127"/>
  <c r="U27" i="127"/>
  <c r="U23" i="127"/>
  <c r="U19" i="127"/>
  <c r="U29" i="127"/>
  <c r="U25" i="127"/>
  <c r="U21" i="127"/>
  <c r="U32" i="127"/>
  <c r="U30" i="127"/>
  <c r="U28" i="127"/>
  <c r="U26" i="127"/>
  <c r="U24" i="127"/>
  <c r="U20" i="127"/>
  <c r="U15" i="127"/>
  <c r="U11" i="127"/>
  <c r="U12" i="127"/>
  <c r="U5" i="127"/>
  <c r="U22" i="127"/>
  <c r="U16" i="127"/>
  <c r="U8" i="127"/>
  <c r="U6" i="127"/>
  <c r="U14" i="127"/>
  <c r="U7" i="127"/>
  <c r="U9" i="127"/>
  <c r="U18" i="127"/>
  <c r="U17" i="127"/>
  <c r="U13" i="127"/>
  <c r="U10" i="127"/>
  <c r="V44" i="127"/>
  <c r="V34" i="127" s="1"/>
  <c r="U32" i="126"/>
  <c r="U28" i="126"/>
  <c r="U22" i="126"/>
  <c r="U27" i="126"/>
  <c r="U30" i="126"/>
  <c r="U25" i="126"/>
  <c r="U21" i="126"/>
  <c r="U18" i="126"/>
  <c r="U16" i="126"/>
  <c r="U33" i="126"/>
  <c r="U31" i="126"/>
  <c r="U24" i="126"/>
  <c r="U23" i="126"/>
  <c r="U20" i="126"/>
  <c r="U19" i="126"/>
  <c r="U17" i="126"/>
  <c r="U26" i="126"/>
  <c r="U14" i="126"/>
  <c r="U13" i="126"/>
  <c r="U7" i="126"/>
  <c r="U15" i="126"/>
  <c r="U12" i="126"/>
  <c r="U29" i="126"/>
  <c r="U10" i="126"/>
  <c r="U11" i="126"/>
  <c r="U9" i="126"/>
  <c r="U5" i="126"/>
  <c r="U8" i="126"/>
  <c r="U6" i="126"/>
  <c r="V44" i="126"/>
  <c r="V34" i="126" s="1"/>
  <c r="T40" i="125"/>
  <c r="U32" i="125"/>
  <c r="U28" i="125"/>
  <c r="U22" i="125"/>
  <c r="U29" i="125"/>
  <c r="U25" i="125"/>
  <c r="U21" i="125"/>
  <c r="U33" i="125"/>
  <c r="U24" i="125"/>
  <c r="U23" i="125"/>
  <c r="U20" i="125"/>
  <c r="U19" i="125"/>
  <c r="U15" i="125"/>
  <c r="U11" i="125"/>
  <c r="U31" i="125"/>
  <c r="U27" i="125"/>
  <c r="U18" i="125"/>
  <c r="U16" i="125"/>
  <c r="U14" i="125"/>
  <c r="U17" i="125"/>
  <c r="U13" i="125"/>
  <c r="U7" i="125"/>
  <c r="U30" i="125"/>
  <c r="U26" i="125"/>
  <c r="U12" i="125"/>
  <c r="U8" i="125"/>
  <c r="U10" i="125"/>
  <c r="U6" i="125"/>
  <c r="U9" i="125"/>
  <c r="U5" i="125"/>
  <c r="V44" i="125"/>
  <c r="V34" i="125" s="1"/>
  <c r="T40" i="124"/>
  <c r="U30" i="124"/>
  <c r="U26" i="124"/>
  <c r="U24" i="124"/>
  <c r="U33" i="124"/>
  <c r="U31" i="124"/>
  <c r="U27" i="124"/>
  <c r="U23" i="124"/>
  <c r="U32" i="124"/>
  <c r="U28" i="124"/>
  <c r="U22" i="124"/>
  <c r="U21" i="124"/>
  <c r="U15" i="124"/>
  <c r="U11" i="124"/>
  <c r="U9" i="124"/>
  <c r="U20" i="124"/>
  <c r="U19" i="124"/>
  <c r="U17" i="124"/>
  <c r="U13" i="124"/>
  <c r="U29" i="124"/>
  <c r="U16" i="124"/>
  <c r="U10" i="124"/>
  <c r="U14" i="124"/>
  <c r="U12" i="124"/>
  <c r="U5" i="124"/>
  <c r="U6" i="124"/>
  <c r="U25" i="124"/>
  <c r="U8" i="124"/>
  <c r="U18" i="124"/>
  <c r="U7" i="124"/>
  <c r="V44" i="124"/>
  <c r="V34" i="124" s="1"/>
  <c r="U30" i="123"/>
  <c r="U33" i="123"/>
  <c r="U31" i="123"/>
  <c r="U27" i="123"/>
  <c r="U23" i="123"/>
  <c r="U19" i="123"/>
  <c r="U32" i="123"/>
  <c r="U29" i="123"/>
  <c r="U15" i="123"/>
  <c r="U22" i="123"/>
  <c r="U18" i="123"/>
  <c r="U16" i="123"/>
  <c r="U14" i="123"/>
  <c r="U28" i="123"/>
  <c r="U25" i="123"/>
  <c r="U24" i="123"/>
  <c r="U21" i="123"/>
  <c r="U20" i="123"/>
  <c r="U17" i="123"/>
  <c r="U13" i="123"/>
  <c r="U26" i="123"/>
  <c r="U12" i="123"/>
  <c r="U9" i="123"/>
  <c r="U5" i="123"/>
  <c r="U10" i="123"/>
  <c r="U8" i="123"/>
  <c r="U6" i="123"/>
  <c r="U11" i="123"/>
  <c r="U7" i="123"/>
  <c r="V44" i="123"/>
  <c r="V34" i="123" s="1"/>
  <c r="T40" i="123"/>
  <c r="V40" i="122"/>
  <c r="W29" i="122"/>
  <c r="W25" i="122"/>
  <c r="W21" i="122"/>
  <c r="W33" i="122"/>
  <c r="W31" i="122"/>
  <c r="W27" i="122"/>
  <c r="W23" i="122"/>
  <c r="W22" i="122"/>
  <c r="W12" i="122"/>
  <c r="W24" i="122"/>
  <c r="W20" i="122"/>
  <c r="W18" i="122"/>
  <c r="W16" i="122"/>
  <c r="W14" i="122"/>
  <c r="W10" i="122"/>
  <c r="W17" i="122"/>
  <c r="W15" i="122"/>
  <c r="W11" i="122"/>
  <c r="W6" i="122"/>
  <c r="W30" i="122"/>
  <c r="W26" i="122"/>
  <c r="W9" i="122"/>
  <c r="W7" i="122"/>
  <c r="W13" i="122"/>
  <c r="W32" i="122"/>
  <c r="W28" i="122"/>
  <c r="W19" i="122"/>
  <c r="W5" i="122"/>
  <c r="W8" i="122"/>
  <c r="X44" i="122"/>
  <c r="X34" i="122" s="1"/>
  <c r="U33" i="121"/>
  <c r="U32" i="121"/>
  <c r="U28" i="121"/>
  <c r="U22" i="121"/>
  <c r="U31" i="121"/>
  <c r="U29" i="121"/>
  <c r="U26" i="121"/>
  <c r="U12" i="121"/>
  <c r="U27" i="121"/>
  <c r="U15" i="121"/>
  <c r="U30" i="121"/>
  <c r="U25" i="121"/>
  <c r="U21" i="121"/>
  <c r="U18" i="121"/>
  <c r="U16" i="121"/>
  <c r="U14" i="121"/>
  <c r="U24" i="121"/>
  <c r="U23" i="121"/>
  <c r="U20" i="121"/>
  <c r="U19" i="121"/>
  <c r="U17" i="121"/>
  <c r="U13" i="121"/>
  <c r="U10" i="121"/>
  <c r="U8" i="121"/>
  <c r="U6" i="121"/>
  <c r="U7" i="121"/>
  <c r="U11" i="121"/>
  <c r="U9" i="121"/>
  <c r="U5" i="121"/>
  <c r="V44" i="121"/>
  <c r="V34" i="121" s="1"/>
  <c r="T40" i="121"/>
  <c r="T40" i="119"/>
  <c r="U33" i="119"/>
  <c r="U31" i="119"/>
  <c r="U27" i="119"/>
  <c r="U23" i="119"/>
  <c r="U19" i="119"/>
  <c r="U29" i="119"/>
  <c r="U25" i="119"/>
  <c r="U21" i="119"/>
  <c r="U22" i="119"/>
  <c r="U24" i="119"/>
  <c r="U20" i="119"/>
  <c r="U12" i="119"/>
  <c r="U18" i="119"/>
  <c r="U7" i="119"/>
  <c r="U15" i="119"/>
  <c r="U11" i="119"/>
  <c r="U32" i="119"/>
  <c r="U30" i="119"/>
  <c r="U28" i="119"/>
  <c r="U13" i="119"/>
  <c r="U5" i="119"/>
  <c r="U26" i="119"/>
  <c r="U14" i="119"/>
  <c r="U10" i="119"/>
  <c r="U9" i="119"/>
  <c r="U16" i="119"/>
  <c r="U8" i="119"/>
  <c r="U6" i="119"/>
  <c r="U17" i="119"/>
  <c r="V44" i="119"/>
  <c r="V34" i="119" s="1"/>
  <c r="U32" i="118"/>
  <c r="U28" i="118"/>
  <c r="U22" i="118"/>
  <c r="U29" i="118"/>
  <c r="U25" i="118"/>
  <c r="U21" i="118"/>
  <c r="U31" i="118"/>
  <c r="U27" i="118"/>
  <c r="U15" i="118"/>
  <c r="U11" i="118"/>
  <c r="U30" i="118"/>
  <c r="U26" i="118"/>
  <c r="U17" i="118"/>
  <c r="U13" i="118"/>
  <c r="U18" i="118"/>
  <c r="U12" i="118"/>
  <c r="U9" i="118"/>
  <c r="U7" i="118"/>
  <c r="U24" i="118"/>
  <c r="U20" i="118"/>
  <c r="U16" i="118"/>
  <c r="U10" i="118"/>
  <c r="U5" i="118"/>
  <c r="U33" i="118"/>
  <c r="U14" i="118"/>
  <c r="U23" i="118"/>
  <c r="U19" i="118"/>
  <c r="U6" i="118"/>
  <c r="U8" i="118"/>
  <c r="V44" i="118"/>
  <c r="V34" i="118" s="1"/>
  <c r="T40" i="118"/>
  <c r="T40" i="117"/>
  <c r="U30" i="117"/>
  <c r="U26" i="117"/>
  <c r="U24" i="117"/>
  <c r="U20" i="117"/>
  <c r="U33" i="117"/>
  <c r="U31" i="117"/>
  <c r="U27" i="117"/>
  <c r="U23" i="117"/>
  <c r="U32" i="117"/>
  <c r="U28" i="117"/>
  <c r="U22" i="117"/>
  <c r="U29" i="117"/>
  <c r="U25" i="117"/>
  <c r="U21" i="117"/>
  <c r="U15" i="117"/>
  <c r="U11" i="117"/>
  <c r="U9" i="117"/>
  <c r="U5" i="117"/>
  <c r="U18" i="117"/>
  <c r="U16" i="117"/>
  <c r="U14" i="117"/>
  <c r="U10" i="117"/>
  <c r="U8" i="117"/>
  <c r="U6" i="117"/>
  <c r="U19" i="117"/>
  <c r="U17" i="117"/>
  <c r="U13" i="117"/>
  <c r="U7" i="117"/>
  <c r="U12" i="117"/>
  <c r="V44" i="117"/>
  <c r="V34" i="117" s="1"/>
  <c r="U30" i="113"/>
  <c r="U26" i="113"/>
  <c r="U24" i="113"/>
  <c r="U33" i="113"/>
  <c r="U31" i="113"/>
  <c r="U27" i="113"/>
  <c r="U23" i="113"/>
  <c r="U32" i="113"/>
  <c r="U28" i="113"/>
  <c r="U22" i="113"/>
  <c r="U29" i="113"/>
  <c r="U25" i="113"/>
  <c r="U21" i="113"/>
  <c r="U15" i="113"/>
  <c r="U11" i="113"/>
  <c r="U9" i="113"/>
  <c r="U5" i="113"/>
  <c r="U20" i="113"/>
  <c r="U19" i="113"/>
  <c r="U17" i="113"/>
  <c r="U13" i="113"/>
  <c r="U7" i="113"/>
  <c r="U16" i="113"/>
  <c r="U8" i="113"/>
  <c r="U18" i="113"/>
  <c r="U14" i="113"/>
  <c r="U10" i="113"/>
  <c r="U12" i="113"/>
  <c r="U6" i="113"/>
  <c r="V44" i="113"/>
  <c r="V34" i="113" s="1"/>
  <c r="T40" i="113"/>
  <c r="U40" i="140" l="1"/>
  <c r="V30" i="140"/>
  <c r="V26" i="140"/>
  <c r="V24" i="140"/>
  <c r="V20" i="140"/>
  <c r="V33" i="140"/>
  <c r="V31" i="140"/>
  <c r="V27" i="140"/>
  <c r="V23" i="140"/>
  <c r="V19" i="140"/>
  <c r="V29" i="140"/>
  <c r="V25" i="140"/>
  <c r="V21" i="140"/>
  <c r="V17" i="140"/>
  <c r="V13" i="140"/>
  <c r="V22" i="140"/>
  <c r="V32" i="140"/>
  <c r="V28" i="140"/>
  <c r="V18" i="140"/>
  <c r="V16" i="140"/>
  <c r="V15" i="140"/>
  <c r="V14" i="140"/>
  <c r="V12" i="140"/>
  <c r="V11" i="140"/>
  <c r="V7" i="140"/>
  <c r="V9" i="140"/>
  <c r="V5" i="140"/>
  <c r="V10" i="140"/>
  <c r="V8" i="140"/>
  <c r="V6" i="140"/>
  <c r="W44" i="140"/>
  <c r="W34" i="140" s="1"/>
  <c r="U40" i="139"/>
  <c r="V30" i="139"/>
  <c r="V26" i="139"/>
  <c r="V24" i="139"/>
  <c r="V33" i="139"/>
  <c r="V31" i="139"/>
  <c r="V27" i="139"/>
  <c r="V23" i="139"/>
  <c r="V32" i="139"/>
  <c r="V28" i="139"/>
  <c r="V22" i="139"/>
  <c r="V29" i="139"/>
  <c r="V25" i="139"/>
  <c r="V21" i="139"/>
  <c r="V15" i="139"/>
  <c r="V11" i="139"/>
  <c r="V9" i="139"/>
  <c r="V5" i="139"/>
  <c r="V18" i="139"/>
  <c r="V16" i="139"/>
  <c r="V14" i="139"/>
  <c r="V10" i="139"/>
  <c r="V8" i="139"/>
  <c r="V6" i="139"/>
  <c r="V20" i="139"/>
  <c r="V19" i="139"/>
  <c r="V17" i="139"/>
  <c r="V13" i="139"/>
  <c r="V7" i="139"/>
  <c r="V12" i="139"/>
  <c r="W44" i="139"/>
  <c r="W34" i="139" s="1"/>
  <c r="V33" i="138"/>
  <c r="V31" i="138"/>
  <c r="V27" i="138"/>
  <c r="V23" i="138"/>
  <c r="V32" i="138"/>
  <c r="V28" i="138"/>
  <c r="V22" i="138"/>
  <c r="V29" i="138"/>
  <c r="V25" i="138"/>
  <c r="V30" i="138"/>
  <c r="V26" i="138"/>
  <c r="V24" i="138"/>
  <c r="V20" i="138"/>
  <c r="V12" i="138"/>
  <c r="V21" i="138"/>
  <c r="V15" i="138"/>
  <c r="V11" i="138"/>
  <c r="V9" i="138"/>
  <c r="V5" i="138"/>
  <c r="V18" i="138"/>
  <c r="V16" i="138"/>
  <c r="V14" i="138"/>
  <c r="V10" i="138"/>
  <c r="V8" i="138"/>
  <c r="V6" i="138"/>
  <c r="V19" i="138"/>
  <c r="V17" i="138"/>
  <c r="V13" i="138"/>
  <c r="V7" i="138"/>
  <c r="W44" i="138"/>
  <c r="W34" i="138" s="1"/>
  <c r="U40" i="138"/>
  <c r="U40" i="137"/>
  <c r="V33" i="137"/>
  <c r="V31" i="137"/>
  <c r="V32" i="137"/>
  <c r="V28" i="137"/>
  <c r="V29" i="137"/>
  <c r="V25" i="137"/>
  <c r="V21" i="137"/>
  <c r="V30" i="137"/>
  <c r="V26" i="137"/>
  <c r="V24" i="137"/>
  <c r="V20" i="137"/>
  <c r="V19" i="137"/>
  <c r="V17" i="137"/>
  <c r="V13" i="137"/>
  <c r="V7" i="137"/>
  <c r="V27" i="137"/>
  <c r="V12" i="137"/>
  <c r="V18" i="137"/>
  <c r="V16" i="137"/>
  <c r="V5" i="137"/>
  <c r="V22" i="137"/>
  <c r="V14" i="137"/>
  <c r="V10" i="137"/>
  <c r="V15" i="137"/>
  <c r="V11" i="137"/>
  <c r="V8" i="137"/>
  <c r="V6" i="137"/>
  <c r="V23" i="137"/>
  <c r="V9" i="137"/>
  <c r="W44" i="137"/>
  <c r="W34" i="137" s="1"/>
  <c r="U40" i="135"/>
  <c r="V33" i="135"/>
  <c r="V31" i="135"/>
  <c r="V32" i="135"/>
  <c r="V29" i="135"/>
  <c r="V25" i="135"/>
  <c r="V21" i="135"/>
  <c r="V30" i="135"/>
  <c r="V26" i="135"/>
  <c r="V24" i="135"/>
  <c r="V20" i="135"/>
  <c r="V28" i="135"/>
  <c r="V27" i="135"/>
  <c r="V18" i="135"/>
  <c r="V16" i="135"/>
  <c r="V14" i="135"/>
  <c r="V10" i="135"/>
  <c r="V8" i="135"/>
  <c r="V17" i="135"/>
  <c r="V13" i="135"/>
  <c r="V7" i="135"/>
  <c r="V22" i="135"/>
  <c r="V15" i="135"/>
  <c r="V11" i="135"/>
  <c r="V9" i="135"/>
  <c r="V5" i="135"/>
  <c r="V23" i="135"/>
  <c r="V19" i="135"/>
  <c r="V12" i="135"/>
  <c r="V6" i="135"/>
  <c r="W44" i="135"/>
  <c r="W34" i="135" s="1"/>
  <c r="V32" i="134"/>
  <c r="V28" i="134"/>
  <c r="V22" i="134"/>
  <c r="V30" i="134"/>
  <c r="V26" i="134"/>
  <c r="V24" i="134"/>
  <c r="V20" i="134"/>
  <c r="V33" i="134"/>
  <c r="V18" i="134"/>
  <c r="V16" i="134"/>
  <c r="V14" i="134"/>
  <c r="V10" i="134"/>
  <c r="V31" i="134"/>
  <c r="V29" i="134"/>
  <c r="V27" i="134"/>
  <c r="V25" i="134"/>
  <c r="V21" i="134"/>
  <c r="V17" i="134"/>
  <c r="V23" i="134"/>
  <c r="V19" i="134"/>
  <c r="V9" i="134"/>
  <c r="V5" i="134"/>
  <c r="V15" i="134"/>
  <c r="V11" i="134"/>
  <c r="V8" i="134"/>
  <c r="V6" i="134"/>
  <c r="V13" i="134"/>
  <c r="V12" i="134"/>
  <c r="V7" i="134"/>
  <c r="W44" i="134"/>
  <c r="W34" i="134" s="1"/>
  <c r="U40" i="134"/>
  <c r="W30" i="133"/>
  <c r="W26" i="133"/>
  <c r="W24" i="133"/>
  <c r="W20" i="133"/>
  <c r="W33" i="133"/>
  <c r="W31" i="133"/>
  <c r="W27" i="133"/>
  <c r="W23" i="133"/>
  <c r="W19" i="133"/>
  <c r="W18" i="133"/>
  <c r="W16" i="133"/>
  <c r="W14" i="133"/>
  <c r="W10" i="133"/>
  <c r="W8" i="133"/>
  <c r="W29" i="133"/>
  <c r="W25" i="133"/>
  <c r="W21" i="133"/>
  <c r="W17" i="133"/>
  <c r="W13" i="133"/>
  <c r="W28" i="133"/>
  <c r="W12" i="133"/>
  <c r="W5" i="133"/>
  <c r="W32" i="133"/>
  <c r="W9" i="133"/>
  <c r="W6" i="133"/>
  <c r="W22" i="133"/>
  <c r="W15" i="133"/>
  <c r="W11" i="133"/>
  <c r="W7" i="133"/>
  <c r="X44" i="133"/>
  <c r="X34" i="133" s="1"/>
  <c r="V40" i="133"/>
  <c r="V32" i="132"/>
  <c r="V28" i="132"/>
  <c r="V22" i="132"/>
  <c r="V30" i="132"/>
  <c r="V26" i="132"/>
  <c r="V24" i="132"/>
  <c r="V20" i="132"/>
  <c r="V33" i="132"/>
  <c r="V15" i="132"/>
  <c r="V11" i="132"/>
  <c r="V9" i="132"/>
  <c r="V5" i="132"/>
  <c r="V17" i="132"/>
  <c r="V13" i="132"/>
  <c r="V18" i="132"/>
  <c r="V12" i="132"/>
  <c r="V6" i="132"/>
  <c r="V16" i="132"/>
  <c r="V8" i="132"/>
  <c r="V7" i="132"/>
  <c r="V31" i="132"/>
  <c r="V29" i="132"/>
  <c r="V27" i="132"/>
  <c r="V25" i="132"/>
  <c r="V23" i="132"/>
  <c r="V21" i="132"/>
  <c r="V19" i="132"/>
  <c r="V14" i="132"/>
  <c r="V10" i="132"/>
  <c r="W44" i="132"/>
  <c r="W34" i="132" s="1"/>
  <c r="U40" i="132"/>
  <c r="U40" i="131"/>
  <c r="V29" i="131"/>
  <c r="V25" i="131"/>
  <c r="V21" i="131"/>
  <c r="V30" i="131"/>
  <c r="V26" i="131"/>
  <c r="V24" i="131"/>
  <c r="V20" i="131"/>
  <c r="V18" i="131"/>
  <c r="V16" i="131"/>
  <c r="V14" i="131"/>
  <c r="V32" i="131"/>
  <c r="V28" i="131"/>
  <c r="V22" i="131"/>
  <c r="V17" i="131"/>
  <c r="V13" i="131"/>
  <c r="V7" i="131"/>
  <c r="V23" i="131"/>
  <c r="V19" i="131"/>
  <c r="V15" i="131"/>
  <c r="V11" i="131"/>
  <c r="V6" i="131"/>
  <c r="V27" i="131"/>
  <c r="V12" i="131"/>
  <c r="V10" i="131"/>
  <c r="V33" i="131"/>
  <c r="V31" i="131"/>
  <c r="V9" i="131"/>
  <c r="V8" i="131"/>
  <c r="V5" i="131"/>
  <c r="W44" i="131"/>
  <c r="W34" i="131" s="1"/>
  <c r="V32" i="130"/>
  <c r="V28" i="130"/>
  <c r="V22" i="130"/>
  <c r="V30" i="130"/>
  <c r="V26" i="130"/>
  <c r="V24" i="130"/>
  <c r="V20" i="130"/>
  <c r="V31" i="130"/>
  <c r="V29" i="130"/>
  <c r="V27" i="130"/>
  <c r="V25" i="130"/>
  <c r="V21" i="130"/>
  <c r="V19" i="130"/>
  <c r="V17" i="130"/>
  <c r="V13" i="130"/>
  <c r="V23" i="130"/>
  <c r="V15" i="130"/>
  <c r="V11" i="130"/>
  <c r="V14" i="130"/>
  <c r="V7" i="130"/>
  <c r="V10" i="130"/>
  <c r="V33" i="130"/>
  <c r="V18" i="130"/>
  <c r="V12" i="130"/>
  <c r="V9" i="130"/>
  <c r="V5" i="130"/>
  <c r="V16" i="130"/>
  <c r="V8" i="130"/>
  <c r="V6" i="130"/>
  <c r="W44" i="130"/>
  <c r="W34" i="130" s="1"/>
  <c r="U40" i="130"/>
  <c r="V32" i="129"/>
  <c r="V28" i="129"/>
  <c r="V22" i="129"/>
  <c r="V30" i="129"/>
  <c r="V26" i="129"/>
  <c r="V24" i="129"/>
  <c r="V20" i="129"/>
  <c r="V23" i="129"/>
  <c r="V18" i="129"/>
  <c r="V16" i="129"/>
  <c r="V14" i="129"/>
  <c r="V27" i="129"/>
  <c r="V29" i="129"/>
  <c r="V21" i="129"/>
  <c r="V9" i="129"/>
  <c r="V5" i="129"/>
  <c r="V33" i="129"/>
  <c r="V31" i="129"/>
  <c r="V17" i="129"/>
  <c r="V10" i="129"/>
  <c r="V8" i="129"/>
  <c r="V6" i="129"/>
  <c r="V25" i="129"/>
  <c r="V19" i="129"/>
  <c r="V13" i="129"/>
  <c r="V7" i="129"/>
  <c r="V12" i="129"/>
  <c r="V15" i="129"/>
  <c r="V11" i="129"/>
  <c r="W44" i="129"/>
  <c r="W34" i="129" s="1"/>
  <c r="U40" i="129"/>
  <c r="U40" i="128"/>
  <c r="V33" i="128"/>
  <c r="V31" i="128"/>
  <c r="V27" i="128"/>
  <c r="V23" i="128"/>
  <c r="V32" i="128"/>
  <c r="V28" i="128"/>
  <c r="V22" i="128"/>
  <c r="V29" i="128"/>
  <c r="V25" i="128"/>
  <c r="V21" i="128"/>
  <c r="V30" i="128"/>
  <c r="V26" i="128"/>
  <c r="V24" i="128"/>
  <c r="V20" i="128"/>
  <c r="V17" i="128"/>
  <c r="V13" i="128"/>
  <c r="V7" i="128"/>
  <c r="V12" i="128"/>
  <c r="V9" i="128"/>
  <c r="V5" i="128"/>
  <c r="V19" i="128"/>
  <c r="V15" i="128"/>
  <c r="V11" i="128"/>
  <c r="V18" i="128"/>
  <c r="V16" i="128"/>
  <c r="V14" i="128"/>
  <c r="V10" i="128"/>
  <c r="V8" i="128"/>
  <c r="V6" i="128"/>
  <c r="W44" i="128"/>
  <c r="W34" i="128" s="1"/>
  <c r="W40" i="122"/>
  <c r="V32" i="127"/>
  <c r="V28" i="127"/>
  <c r="V22" i="127"/>
  <c r="V30" i="127"/>
  <c r="V26" i="127"/>
  <c r="V24" i="127"/>
  <c r="V20" i="127"/>
  <c r="V23" i="127"/>
  <c r="V15" i="127"/>
  <c r="V33" i="127"/>
  <c r="V18" i="127"/>
  <c r="V16" i="127"/>
  <c r="V14" i="127"/>
  <c r="V10" i="127"/>
  <c r="V27" i="127"/>
  <c r="V19" i="127"/>
  <c r="V8" i="127"/>
  <c r="V6" i="127"/>
  <c r="V29" i="127"/>
  <c r="V7" i="127"/>
  <c r="V31" i="127"/>
  <c r="V17" i="127"/>
  <c r="V13" i="127"/>
  <c r="V25" i="127"/>
  <c r="V21" i="127"/>
  <c r="V12" i="127"/>
  <c r="V11" i="127"/>
  <c r="V9" i="127"/>
  <c r="V5" i="127"/>
  <c r="W44" i="127"/>
  <c r="W34" i="127" s="1"/>
  <c r="U40" i="127"/>
  <c r="U40" i="126"/>
  <c r="V33" i="126"/>
  <c r="V29" i="126"/>
  <c r="V25" i="126"/>
  <c r="V21" i="126"/>
  <c r="V30" i="126"/>
  <c r="V18" i="126"/>
  <c r="V16" i="126"/>
  <c r="V31" i="126"/>
  <c r="V28" i="126"/>
  <c r="V24" i="126"/>
  <c r="V23" i="126"/>
  <c r="V22" i="126"/>
  <c r="V20" i="126"/>
  <c r="V19" i="126"/>
  <c r="V17" i="126"/>
  <c r="V26" i="126"/>
  <c r="V27" i="126"/>
  <c r="V15" i="126"/>
  <c r="V12" i="126"/>
  <c r="V14" i="126"/>
  <c r="V32" i="126"/>
  <c r="V11" i="126"/>
  <c r="V9" i="126"/>
  <c r="V5" i="126"/>
  <c r="V10" i="126"/>
  <c r="V8" i="126"/>
  <c r="V6" i="126"/>
  <c r="V13" i="126"/>
  <c r="V7" i="126"/>
  <c r="W44" i="126"/>
  <c r="W34" i="126" s="1"/>
  <c r="V29" i="125"/>
  <c r="V25" i="125"/>
  <c r="V21" i="125"/>
  <c r="V30" i="125"/>
  <c r="V26" i="125"/>
  <c r="V24" i="125"/>
  <c r="V20" i="125"/>
  <c r="V31" i="125"/>
  <c r="V27" i="125"/>
  <c r="V18" i="125"/>
  <c r="V16" i="125"/>
  <c r="V14" i="125"/>
  <c r="V10" i="125"/>
  <c r="V17" i="125"/>
  <c r="V13" i="125"/>
  <c r="V32" i="125"/>
  <c r="V28" i="125"/>
  <c r="V22" i="125"/>
  <c r="V12" i="125"/>
  <c r="V33" i="125"/>
  <c r="V23" i="125"/>
  <c r="V19" i="125"/>
  <c r="V15" i="125"/>
  <c r="V11" i="125"/>
  <c r="V9" i="125"/>
  <c r="V5" i="125"/>
  <c r="V6" i="125"/>
  <c r="V7" i="125"/>
  <c r="V8" i="125"/>
  <c r="W44" i="125"/>
  <c r="W34" i="125" s="1"/>
  <c r="U40" i="125"/>
  <c r="U40" i="124"/>
  <c r="V33" i="124"/>
  <c r="V31" i="124"/>
  <c r="V27" i="124"/>
  <c r="V23" i="124"/>
  <c r="V32" i="124"/>
  <c r="V28" i="124"/>
  <c r="V22" i="124"/>
  <c r="V29" i="124"/>
  <c r="V25" i="124"/>
  <c r="V21" i="124"/>
  <c r="V18" i="124"/>
  <c r="V16" i="124"/>
  <c r="V14" i="124"/>
  <c r="V10" i="124"/>
  <c r="V8" i="124"/>
  <c r="V30" i="124"/>
  <c r="V20" i="124"/>
  <c r="V13" i="124"/>
  <c r="V12" i="124"/>
  <c r="V11" i="124"/>
  <c r="V5" i="124"/>
  <c r="V19" i="124"/>
  <c r="V6" i="124"/>
  <c r="V26" i="124"/>
  <c r="V24" i="124"/>
  <c r="V17" i="124"/>
  <c r="V15" i="124"/>
  <c r="V9" i="124"/>
  <c r="V7" i="124"/>
  <c r="W44" i="124"/>
  <c r="W34" i="124" s="1"/>
  <c r="U40" i="123"/>
  <c r="V33" i="123"/>
  <c r="V31" i="123"/>
  <c r="V32" i="123"/>
  <c r="V28" i="123"/>
  <c r="V22" i="123"/>
  <c r="V27" i="123"/>
  <c r="V18" i="123"/>
  <c r="V16" i="123"/>
  <c r="V14" i="123"/>
  <c r="V25" i="123"/>
  <c r="V24" i="123"/>
  <c r="V23" i="123"/>
  <c r="V21" i="123"/>
  <c r="V20" i="123"/>
  <c r="V19" i="123"/>
  <c r="V17" i="123"/>
  <c r="V13" i="123"/>
  <c r="V30" i="123"/>
  <c r="V26" i="123"/>
  <c r="V12" i="123"/>
  <c r="V29" i="123"/>
  <c r="V15" i="123"/>
  <c r="V9" i="123"/>
  <c r="V5" i="123"/>
  <c r="V10" i="123"/>
  <c r="V8" i="123"/>
  <c r="V6" i="123"/>
  <c r="V11" i="123"/>
  <c r="V7" i="123"/>
  <c r="W44" i="123"/>
  <c r="W34" i="123" s="1"/>
  <c r="X30" i="122"/>
  <c r="X26" i="122"/>
  <c r="X24" i="122"/>
  <c r="X20" i="122"/>
  <c r="X32" i="122"/>
  <c r="X28" i="122"/>
  <c r="X22" i="122"/>
  <c r="X15" i="122"/>
  <c r="X11" i="122"/>
  <c r="X9" i="122"/>
  <c r="X33" i="122"/>
  <c r="X19" i="122"/>
  <c r="X17" i="122"/>
  <c r="X13" i="122"/>
  <c r="X31" i="122"/>
  <c r="X27" i="122"/>
  <c r="X18" i="122"/>
  <c r="X12" i="122"/>
  <c r="X5" i="122"/>
  <c r="X29" i="122"/>
  <c r="X25" i="122"/>
  <c r="X23" i="122"/>
  <c r="X21" i="122"/>
  <c r="X16" i="122"/>
  <c r="X14" i="122"/>
  <c r="X10" i="122"/>
  <c r="X8" i="122"/>
  <c r="X6" i="122"/>
  <c r="X7" i="122"/>
  <c r="Y44" i="122"/>
  <c r="Y34" i="122" s="1"/>
  <c r="V32" i="121"/>
  <c r="V29" i="121"/>
  <c r="V25" i="121"/>
  <c r="V21" i="121"/>
  <c r="V27" i="121"/>
  <c r="V15" i="121"/>
  <c r="V30" i="121"/>
  <c r="V18" i="121"/>
  <c r="V16" i="121"/>
  <c r="V33" i="121"/>
  <c r="V28" i="121"/>
  <c r="V24" i="121"/>
  <c r="V23" i="121"/>
  <c r="V22" i="121"/>
  <c r="V20" i="121"/>
  <c r="V19" i="121"/>
  <c r="V17" i="121"/>
  <c r="V13" i="121"/>
  <c r="V31" i="121"/>
  <c r="V26" i="121"/>
  <c r="V7" i="121"/>
  <c r="V14" i="121"/>
  <c r="V11" i="121"/>
  <c r="V9" i="121"/>
  <c r="V5" i="121"/>
  <c r="V12" i="121"/>
  <c r="V10" i="121"/>
  <c r="V8" i="121"/>
  <c r="V6" i="121"/>
  <c r="W44" i="121"/>
  <c r="W34" i="121" s="1"/>
  <c r="U40" i="121"/>
  <c r="V32" i="119"/>
  <c r="V28" i="119"/>
  <c r="V22" i="119"/>
  <c r="V30" i="119"/>
  <c r="V26" i="119"/>
  <c r="V24" i="119"/>
  <c r="V20" i="119"/>
  <c r="V33" i="119"/>
  <c r="V15" i="119"/>
  <c r="V11" i="119"/>
  <c r="V31" i="119"/>
  <c r="V23" i="119"/>
  <c r="V19" i="119"/>
  <c r="V14" i="119"/>
  <c r="V13" i="119"/>
  <c r="V12" i="119"/>
  <c r="V10" i="119"/>
  <c r="V9" i="119"/>
  <c r="V5" i="119"/>
  <c r="V8" i="119"/>
  <c r="V6" i="119"/>
  <c r="V16" i="119"/>
  <c r="V18" i="119"/>
  <c r="V17" i="119"/>
  <c r="V7" i="119"/>
  <c r="V29" i="119"/>
  <c r="V27" i="119"/>
  <c r="V25" i="119"/>
  <c r="V21" i="119"/>
  <c r="W44" i="119"/>
  <c r="W34" i="119" s="1"/>
  <c r="U40" i="119"/>
  <c r="U40" i="118"/>
  <c r="V29" i="118"/>
  <c r="V25" i="118"/>
  <c r="V21" i="118"/>
  <c r="V30" i="118"/>
  <c r="V26" i="118"/>
  <c r="V24" i="118"/>
  <c r="V20" i="118"/>
  <c r="V18" i="118"/>
  <c r="V16" i="118"/>
  <c r="V14" i="118"/>
  <c r="V33" i="118"/>
  <c r="V23" i="118"/>
  <c r="V19" i="118"/>
  <c r="V12" i="118"/>
  <c r="V32" i="118"/>
  <c r="V27" i="118"/>
  <c r="V10" i="118"/>
  <c r="V22" i="118"/>
  <c r="V13" i="118"/>
  <c r="V5" i="118"/>
  <c r="V31" i="118"/>
  <c r="V28" i="118"/>
  <c r="V6" i="118"/>
  <c r="V17" i="118"/>
  <c r="V15" i="118"/>
  <c r="V11" i="118"/>
  <c r="V9" i="118"/>
  <c r="V8" i="118"/>
  <c r="V7" i="118"/>
  <c r="W44" i="118"/>
  <c r="W34" i="118" s="1"/>
  <c r="V33" i="117"/>
  <c r="V31" i="117"/>
  <c r="V27" i="117"/>
  <c r="V23" i="117"/>
  <c r="V19" i="117"/>
  <c r="V32" i="117"/>
  <c r="V28" i="117"/>
  <c r="V22" i="117"/>
  <c r="V29" i="117"/>
  <c r="V25" i="117"/>
  <c r="V21" i="117"/>
  <c r="V30" i="117"/>
  <c r="V26" i="117"/>
  <c r="V24" i="117"/>
  <c r="V20" i="117"/>
  <c r="V18" i="117"/>
  <c r="V16" i="117"/>
  <c r="V14" i="117"/>
  <c r="V10" i="117"/>
  <c r="V8" i="117"/>
  <c r="V6" i="117"/>
  <c r="V17" i="117"/>
  <c r="V13" i="117"/>
  <c r="V7" i="117"/>
  <c r="V12" i="117"/>
  <c r="V15" i="117"/>
  <c r="V11" i="117"/>
  <c r="V9" i="117"/>
  <c r="V5" i="117"/>
  <c r="W44" i="117"/>
  <c r="W34" i="117" s="1"/>
  <c r="U40" i="117"/>
  <c r="V33" i="113"/>
  <c r="V31" i="113"/>
  <c r="V27" i="113"/>
  <c r="V23" i="113"/>
  <c r="V32" i="113"/>
  <c r="V28" i="113"/>
  <c r="V22" i="113"/>
  <c r="V29" i="113"/>
  <c r="V25" i="113"/>
  <c r="V21" i="113"/>
  <c r="V30" i="113"/>
  <c r="V26" i="113"/>
  <c r="V24" i="113"/>
  <c r="V20" i="113"/>
  <c r="V18" i="113"/>
  <c r="V16" i="113"/>
  <c r="V14" i="113"/>
  <c r="V10" i="113"/>
  <c r="V8" i="113"/>
  <c r="V6" i="113"/>
  <c r="V12" i="113"/>
  <c r="V13" i="113"/>
  <c r="V17" i="113"/>
  <c r="V15" i="113"/>
  <c r="V11" i="113"/>
  <c r="V9" i="113"/>
  <c r="V19" i="113"/>
  <c r="V7" i="113"/>
  <c r="V5" i="113"/>
  <c r="W44" i="113"/>
  <c r="W34" i="113" s="1"/>
  <c r="U40" i="113"/>
  <c r="W33" i="140" l="1"/>
  <c r="W31" i="140"/>
  <c r="W27" i="140"/>
  <c r="W23" i="140"/>
  <c r="W32" i="140"/>
  <c r="W28" i="140"/>
  <c r="W22" i="140"/>
  <c r="W12" i="140"/>
  <c r="W30" i="140"/>
  <c r="W26" i="140"/>
  <c r="W24" i="140"/>
  <c r="W25" i="140"/>
  <c r="W21" i="140"/>
  <c r="W9" i="140"/>
  <c r="W5" i="140"/>
  <c r="W20" i="140"/>
  <c r="W19" i="140"/>
  <c r="W17" i="140"/>
  <c r="W10" i="140"/>
  <c r="W8" i="140"/>
  <c r="W6" i="140"/>
  <c r="W29" i="140"/>
  <c r="W18" i="140"/>
  <c r="W16" i="140"/>
  <c r="W15" i="140"/>
  <c r="W14" i="140"/>
  <c r="W13" i="140"/>
  <c r="W11" i="140"/>
  <c r="W7" i="140"/>
  <c r="X44" i="140"/>
  <c r="X34" i="140" s="1"/>
  <c r="V40" i="140"/>
  <c r="W33" i="139"/>
  <c r="W31" i="139"/>
  <c r="W27" i="139"/>
  <c r="W23" i="139"/>
  <c r="W32" i="139"/>
  <c r="W28" i="139"/>
  <c r="W22" i="139"/>
  <c r="W29" i="139"/>
  <c r="W25" i="139"/>
  <c r="W21" i="139"/>
  <c r="W30" i="139"/>
  <c r="W26" i="139"/>
  <c r="W24" i="139"/>
  <c r="W20" i="139"/>
  <c r="W18" i="139"/>
  <c r="W16" i="139"/>
  <c r="W14" i="139"/>
  <c r="W10" i="139"/>
  <c r="W8" i="139"/>
  <c r="W6" i="139"/>
  <c r="W19" i="139"/>
  <c r="W17" i="139"/>
  <c r="W13" i="139"/>
  <c r="W7" i="139"/>
  <c r="W12" i="139"/>
  <c r="W11" i="139"/>
  <c r="W15" i="139"/>
  <c r="W9" i="139"/>
  <c r="W5" i="139"/>
  <c r="X44" i="139"/>
  <c r="X34" i="139" s="1"/>
  <c r="V40" i="139"/>
  <c r="V40" i="138"/>
  <c r="W32" i="138"/>
  <c r="W28" i="138"/>
  <c r="W22" i="138"/>
  <c r="W29" i="138"/>
  <c r="W25" i="138"/>
  <c r="W30" i="138"/>
  <c r="W26" i="138"/>
  <c r="W24" i="138"/>
  <c r="W33" i="138"/>
  <c r="W31" i="138"/>
  <c r="W27" i="138"/>
  <c r="W23" i="138"/>
  <c r="W19" i="138"/>
  <c r="W21" i="138"/>
  <c r="W15" i="138"/>
  <c r="W11" i="138"/>
  <c r="W9" i="138"/>
  <c r="W5" i="138"/>
  <c r="W18" i="138"/>
  <c r="W16" i="138"/>
  <c r="W14" i="138"/>
  <c r="W10" i="138"/>
  <c r="W8" i="138"/>
  <c r="W6" i="138"/>
  <c r="W17" i="138"/>
  <c r="W13" i="138"/>
  <c r="W7" i="138"/>
  <c r="W20" i="138"/>
  <c r="W12" i="138"/>
  <c r="X44" i="138"/>
  <c r="X34" i="138" s="1"/>
  <c r="V40" i="137"/>
  <c r="W32" i="137"/>
  <c r="W29" i="137"/>
  <c r="W25" i="137"/>
  <c r="W30" i="137"/>
  <c r="W26" i="137"/>
  <c r="W24" i="137"/>
  <c r="W20" i="137"/>
  <c r="W33" i="137"/>
  <c r="W31" i="137"/>
  <c r="W27" i="137"/>
  <c r="W23" i="137"/>
  <c r="W19" i="137"/>
  <c r="W21" i="137"/>
  <c r="W12" i="137"/>
  <c r="W22" i="137"/>
  <c r="W15" i="137"/>
  <c r="W11" i="137"/>
  <c r="W9" i="137"/>
  <c r="W14" i="137"/>
  <c r="W10" i="137"/>
  <c r="W7" i="137"/>
  <c r="W28" i="137"/>
  <c r="W8" i="137"/>
  <c r="W6" i="137"/>
  <c r="W17" i="137"/>
  <c r="W18" i="137"/>
  <c r="W16" i="137"/>
  <c r="W13" i="137"/>
  <c r="W5" i="137"/>
  <c r="X44" i="137"/>
  <c r="X34" i="137" s="1"/>
  <c r="W32" i="135"/>
  <c r="W28" i="135"/>
  <c r="W29" i="135"/>
  <c r="W30" i="135"/>
  <c r="W26" i="135"/>
  <c r="W24" i="135"/>
  <c r="W20" i="135"/>
  <c r="W33" i="135"/>
  <c r="W31" i="135"/>
  <c r="W27" i="135"/>
  <c r="W23" i="135"/>
  <c r="W19" i="135"/>
  <c r="W25" i="135"/>
  <c r="W21" i="135"/>
  <c r="W17" i="135"/>
  <c r="W13" i="135"/>
  <c r="W7" i="135"/>
  <c r="W22" i="135"/>
  <c r="W12" i="135"/>
  <c r="W16" i="135"/>
  <c r="W14" i="135"/>
  <c r="W10" i="135"/>
  <c r="W8" i="135"/>
  <c r="W15" i="135"/>
  <c r="W11" i="135"/>
  <c r="W9" i="135"/>
  <c r="W5" i="135"/>
  <c r="W6" i="135"/>
  <c r="W18" i="135"/>
  <c r="X44" i="135"/>
  <c r="X34" i="135" s="1"/>
  <c r="V40" i="135"/>
  <c r="W29" i="134"/>
  <c r="W25" i="134"/>
  <c r="W21" i="134"/>
  <c r="W33" i="134"/>
  <c r="W31" i="134"/>
  <c r="W27" i="134"/>
  <c r="W23" i="134"/>
  <c r="W19" i="134"/>
  <c r="W17" i="134"/>
  <c r="W13" i="134"/>
  <c r="W22" i="134"/>
  <c r="W30" i="134"/>
  <c r="W18" i="134"/>
  <c r="W8" i="134"/>
  <c r="W6" i="134"/>
  <c r="W28" i="134"/>
  <c r="W32" i="134"/>
  <c r="W16" i="134"/>
  <c r="W7" i="134"/>
  <c r="W26" i="134"/>
  <c r="W24" i="134"/>
  <c r="W20" i="134"/>
  <c r="W15" i="134"/>
  <c r="W14" i="134"/>
  <c r="W12" i="134"/>
  <c r="W11" i="134"/>
  <c r="W10" i="134"/>
  <c r="W5" i="134"/>
  <c r="W9" i="134"/>
  <c r="X44" i="134"/>
  <c r="X34" i="134" s="1"/>
  <c r="V40" i="134"/>
  <c r="X33" i="133"/>
  <c r="X31" i="133"/>
  <c r="X27" i="133"/>
  <c r="X23" i="133"/>
  <c r="X19" i="133"/>
  <c r="X32" i="133"/>
  <c r="X28" i="133"/>
  <c r="X22" i="133"/>
  <c r="X29" i="133"/>
  <c r="X25" i="133"/>
  <c r="X24" i="133"/>
  <c r="X21" i="133"/>
  <c r="X20" i="133"/>
  <c r="X17" i="133"/>
  <c r="X13" i="133"/>
  <c r="X12" i="133"/>
  <c r="X26" i="133"/>
  <c r="X5" i="133"/>
  <c r="X16" i="133"/>
  <c r="X9" i="133"/>
  <c r="X6" i="133"/>
  <c r="X30" i="133"/>
  <c r="X15" i="133"/>
  <c r="X14" i="133"/>
  <c r="X11" i="133"/>
  <c r="X10" i="133"/>
  <c r="X8" i="133"/>
  <c r="X7" i="133"/>
  <c r="X18" i="133"/>
  <c r="Y44" i="133"/>
  <c r="Y34" i="133" s="1"/>
  <c r="W40" i="133"/>
  <c r="V40" i="132"/>
  <c r="W29" i="132"/>
  <c r="W25" i="132"/>
  <c r="W21" i="132"/>
  <c r="W33" i="132"/>
  <c r="W31" i="132"/>
  <c r="W27" i="132"/>
  <c r="W23" i="132"/>
  <c r="W19" i="132"/>
  <c r="W18" i="132"/>
  <c r="W16" i="132"/>
  <c r="W14" i="132"/>
  <c r="W10" i="132"/>
  <c r="W8" i="132"/>
  <c r="W6" i="132"/>
  <c r="W32" i="132"/>
  <c r="W30" i="132"/>
  <c r="W28" i="132"/>
  <c r="W26" i="132"/>
  <c r="W12" i="132"/>
  <c r="W24" i="132"/>
  <c r="W22" i="132"/>
  <c r="W20" i="132"/>
  <c r="W13" i="132"/>
  <c r="W9" i="132"/>
  <c r="W7" i="132"/>
  <c r="W17" i="132"/>
  <c r="W15" i="132"/>
  <c r="W11" i="132"/>
  <c r="W5" i="132"/>
  <c r="X44" i="132"/>
  <c r="X34" i="132" s="1"/>
  <c r="W30" i="131"/>
  <c r="W26" i="131"/>
  <c r="W24" i="131"/>
  <c r="W20" i="131"/>
  <c r="W33" i="131"/>
  <c r="W31" i="131"/>
  <c r="W27" i="131"/>
  <c r="W23" i="131"/>
  <c r="W19" i="131"/>
  <c r="W32" i="131"/>
  <c r="W28" i="131"/>
  <c r="W22" i="131"/>
  <c r="W17" i="131"/>
  <c r="W13" i="131"/>
  <c r="W12" i="131"/>
  <c r="W25" i="131"/>
  <c r="W21" i="131"/>
  <c r="W10" i="131"/>
  <c r="W18" i="131"/>
  <c r="W29" i="131"/>
  <c r="W16" i="131"/>
  <c r="W14" i="131"/>
  <c r="W9" i="131"/>
  <c r="W8" i="131"/>
  <c r="W7" i="131"/>
  <c r="W5" i="131"/>
  <c r="W15" i="131"/>
  <c r="W11" i="131"/>
  <c r="W6" i="131"/>
  <c r="X44" i="131"/>
  <c r="X34" i="131" s="1"/>
  <c r="V40" i="131"/>
  <c r="W29" i="130"/>
  <c r="W25" i="130"/>
  <c r="W21" i="130"/>
  <c r="W33" i="130"/>
  <c r="W31" i="130"/>
  <c r="W27" i="130"/>
  <c r="W23" i="130"/>
  <c r="W22" i="130"/>
  <c r="W12" i="130"/>
  <c r="W24" i="130"/>
  <c r="W20" i="130"/>
  <c r="W18" i="130"/>
  <c r="W16" i="130"/>
  <c r="W14" i="130"/>
  <c r="W17" i="130"/>
  <c r="W15" i="130"/>
  <c r="W11" i="130"/>
  <c r="W10" i="130"/>
  <c r="W30" i="130"/>
  <c r="W26" i="130"/>
  <c r="W9" i="130"/>
  <c r="W5" i="130"/>
  <c r="W13" i="130"/>
  <c r="W8" i="130"/>
  <c r="W6" i="130"/>
  <c r="W32" i="130"/>
  <c r="W28" i="130"/>
  <c r="W19" i="130"/>
  <c r="W7" i="130"/>
  <c r="X44" i="130"/>
  <c r="X34" i="130" s="1"/>
  <c r="V40" i="130"/>
  <c r="V40" i="129"/>
  <c r="W29" i="129"/>
  <c r="W25" i="129"/>
  <c r="W21" i="129"/>
  <c r="W33" i="129"/>
  <c r="W31" i="129"/>
  <c r="W27" i="129"/>
  <c r="W23" i="129"/>
  <c r="W24" i="129"/>
  <c r="W20" i="129"/>
  <c r="W19" i="129"/>
  <c r="W17" i="129"/>
  <c r="W13" i="129"/>
  <c r="W28" i="129"/>
  <c r="W22" i="129"/>
  <c r="W16" i="129"/>
  <c r="W9" i="129"/>
  <c r="W5" i="129"/>
  <c r="W30" i="129"/>
  <c r="W18" i="129"/>
  <c r="W10" i="129"/>
  <c r="W8" i="129"/>
  <c r="W6" i="129"/>
  <c r="W32" i="129"/>
  <c r="W15" i="129"/>
  <c r="W14" i="129"/>
  <c r="W12" i="129"/>
  <c r="W11" i="129"/>
  <c r="W7" i="129"/>
  <c r="W26" i="129"/>
  <c r="X44" i="129"/>
  <c r="X34" i="129" s="1"/>
  <c r="V40" i="128"/>
  <c r="W32" i="128"/>
  <c r="W28" i="128"/>
  <c r="W22" i="128"/>
  <c r="W29" i="128"/>
  <c r="W25" i="128"/>
  <c r="W21" i="128"/>
  <c r="W30" i="128"/>
  <c r="W26" i="128"/>
  <c r="W24" i="128"/>
  <c r="W20" i="128"/>
  <c r="W33" i="128"/>
  <c r="W31" i="128"/>
  <c r="W27" i="128"/>
  <c r="W23" i="128"/>
  <c r="W19" i="128"/>
  <c r="W12" i="128"/>
  <c r="W15" i="128"/>
  <c r="W11" i="128"/>
  <c r="W9" i="128"/>
  <c r="W5" i="128"/>
  <c r="W18" i="128"/>
  <c r="W16" i="128"/>
  <c r="W14" i="128"/>
  <c r="W10" i="128"/>
  <c r="W8" i="128"/>
  <c r="W6" i="128"/>
  <c r="W17" i="128"/>
  <c r="W13" i="128"/>
  <c r="W7" i="128"/>
  <c r="X44" i="128"/>
  <c r="X34" i="128" s="1"/>
  <c r="V40" i="127"/>
  <c r="W29" i="127"/>
  <c r="W25" i="127"/>
  <c r="W21" i="127"/>
  <c r="W33" i="127"/>
  <c r="W31" i="127"/>
  <c r="W27" i="127"/>
  <c r="W23" i="127"/>
  <c r="W24" i="127"/>
  <c r="W20" i="127"/>
  <c r="W18" i="127"/>
  <c r="W16" i="127"/>
  <c r="W14" i="127"/>
  <c r="W19" i="127"/>
  <c r="W17" i="127"/>
  <c r="W13" i="127"/>
  <c r="W32" i="127"/>
  <c r="W22" i="127"/>
  <c r="W7" i="127"/>
  <c r="W26" i="127"/>
  <c r="W28" i="127"/>
  <c r="W15" i="127"/>
  <c r="W12" i="127"/>
  <c r="W11" i="127"/>
  <c r="W10" i="127"/>
  <c r="W9" i="127"/>
  <c r="W5" i="127"/>
  <c r="W30" i="127"/>
  <c r="W8" i="127"/>
  <c r="W6" i="127"/>
  <c r="X44" i="127"/>
  <c r="X34" i="127" s="1"/>
  <c r="W30" i="126"/>
  <c r="W26" i="126"/>
  <c r="W24" i="126"/>
  <c r="W20" i="126"/>
  <c r="W31" i="126"/>
  <c r="W28" i="126"/>
  <c r="W25" i="126"/>
  <c r="W23" i="126"/>
  <c r="W22" i="126"/>
  <c r="W21" i="126"/>
  <c r="W19" i="126"/>
  <c r="W17" i="126"/>
  <c r="W33" i="126"/>
  <c r="W32" i="126"/>
  <c r="W29" i="126"/>
  <c r="W27" i="126"/>
  <c r="W15" i="126"/>
  <c r="W11" i="126"/>
  <c r="W9" i="126"/>
  <c r="W5" i="126"/>
  <c r="W10" i="126"/>
  <c r="W8" i="126"/>
  <c r="W6" i="126"/>
  <c r="W18" i="126"/>
  <c r="W12" i="126"/>
  <c r="W16" i="126"/>
  <c r="W14" i="126"/>
  <c r="W13" i="126"/>
  <c r="W7" i="126"/>
  <c r="X44" i="126"/>
  <c r="X34" i="126" s="1"/>
  <c r="V40" i="126"/>
  <c r="W30" i="125"/>
  <c r="W26" i="125"/>
  <c r="W24" i="125"/>
  <c r="W20" i="125"/>
  <c r="W33" i="125"/>
  <c r="W31" i="125"/>
  <c r="W27" i="125"/>
  <c r="W23" i="125"/>
  <c r="W19" i="125"/>
  <c r="W29" i="125"/>
  <c r="W25" i="125"/>
  <c r="W21" i="125"/>
  <c r="W17" i="125"/>
  <c r="W13" i="125"/>
  <c r="W32" i="125"/>
  <c r="W28" i="125"/>
  <c r="W22" i="125"/>
  <c r="W15" i="125"/>
  <c r="W11" i="125"/>
  <c r="W9" i="125"/>
  <c r="W5" i="125"/>
  <c r="W18" i="125"/>
  <c r="W16" i="125"/>
  <c r="W14" i="125"/>
  <c r="W10" i="125"/>
  <c r="W8" i="125"/>
  <c r="W6" i="125"/>
  <c r="W7" i="125"/>
  <c r="W12" i="125"/>
  <c r="X44" i="125"/>
  <c r="X34" i="125" s="1"/>
  <c r="V40" i="125"/>
  <c r="W32" i="124"/>
  <c r="W28" i="124"/>
  <c r="W29" i="124"/>
  <c r="W25" i="124"/>
  <c r="W21" i="124"/>
  <c r="W30" i="124"/>
  <c r="W26" i="124"/>
  <c r="W24" i="124"/>
  <c r="W20" i="124"/>
  <c r="W33" i="124"/>
  <c r="W23" i="124"/>
  <c r="W22" i="124"/>
  <c r="W19" i="124"/>
  <c r="W17" i="124"/>
  <c r="W13" i="124"/>
  <c r="W7" i="124"/>
  <c r="W15" i="124"/>
  <c r="W31" i="124"/>
  <c r="W14" i="124"/>
  <c r="W6" i="124"/>
  <c r="W9" i="124"/>
  <c r="W8" i="124"/>
  <c r="W27" i="124"/>
  <c r="W18" i="124"/>
  <c r="W16" i="124"/>
  <c r="W12" i="124"/>
  <c r="W11" i="124"/>
  <c r="W10" i="124"/>
  <c r="W5" i="124"/>
  <c r="X44" i="124"/>
  <c r="X34" i="124" s="1"/>
  <c r="V40" i="124"/>
  <c r="W32" i="123"/>
  <c r="W29" i="123"/>
  <c r="W25" i="123"/>
  <c r="W21" i="123"/>
  <c r="W24" i="123"/>
  <c r="W23" i="123"/>
  <c r="W22" i="123"/>
  <c r="W20" i="123"/>
  <c r="W19" i="123"/>
  <c r="W17" i="123"/>
  <c r="W13" i="123"/>
  <c r="W30" i="123"/>
  <c r="W28" i="123"/>
  <c r="W26" i="123"/>
  <c r="W31" i="123"/>
  <c r="W15" i="123"/>
  <c r="W11" i="123"/>
  <c r="W27" i="123"/>
  <c r="W12" i="123"/>
  <c r="W10" i="123"/>
  <c r="W8" i="123"/>
  <c r="W6" i="123"/>
  <c r="W33" i="123"/>
  <c r="W14" i="123"/>
  <c r="W7" i="123"/>
  <c r="W16" i="123"/>
  <c r="W18" i="123"/>
  <c r="W9" i="123"/>
  <c r="W5" i="123"/>
  <c r="X44" i="123"/>
  <c r="X34" i="123" s="1"/>
  <c r="V40" i="123"/>
  <c r="X40" i="122"/>
  <c r="Y33" i="122"/>
  <c r="Y31" i="122"/>
  <c r="Y27" i="122"/>
  <c r="Y23" i="122"/>
  <c r="Y19" i="122"/>
  <c r="Y29" i="122"/>
  <c r="Y25" i="122"/>
  <c r="Y21" i="122"/>
  <c r="Y32" i="122"/>
  <c r="Y30" i="122"/>
  <c r="Y28" i="122"/>
  <c r="Y26" i="122"/>
  <c r="Y18" i="122"/>
  <c r="Y16" i="122"/>
  <c r="Y14" i="122"/>
  <c r="Y10" i="122"/>
  <c r="Y12" i="122"/>
  <c r="Y24" i="122"/>
  <c r="Y22" i="122"/>
  <c r="Y20" i="122"/>
  <c r="Y13" i="122"/>
  <c r="Y5" i="122"/>
  <c r="Y8" i="122"/>
  <c r="Y6" i="122"/>
  <c r="Y17" i="122"/>
  <c r="Y15" i="122"/>
  <c r="Y11" i="122"/>
  <c r="Y7" i="122"/>
  <c r="Y9" i="122"/>
  <c r="Z44" i="122"/>
  <c r="Z34" i="122" s="1"/>
  <c r="W30" i="121"/>
  <c r="W26" i="121"/>
  <c r="W24" i="121"/>
  <c r="W20" i="121"/>
  <c r="W33" i="121"/>
  <c r="W31" i="121"/>
  <c r="W18" i="121"/>
  <c r="W16" i="121"/>
  <c r="W14" i="121"/>
  <c r="W28" i="121"/>
  <c r="W25" i="121"/>
  <c r="W23" i="121"/>
  <c r="W22" i="121"/>
  <c r="W21" i="121"/>
  <c r="W19" i="121"/>
  <c r="W17" i="121"/>
  <c r="W12" i="121"/>
  <c r="W32" i="121"/>
  <c r="W29" i="121"/>
  <c r="W27" i="121"/>
  <c r="W15" i="121"/>
  <c r="W11" i="121"/>
  <c r="W9" i="121"/>
  <c r="W5" i="121"/>
  <c r="W10" i="121"/>
  <c r="W8" i="121"/>
  <c r="W6" i="121"/>
  <c r="W13" i="121"/>
  <c r="W7" i="121"/>
  <c r="X44" i="121"/>
  <c r="X34" i="121" s="1"/>
  <c r="V40" i="121"/>
  <c r="W29" i="119"/>
  <c r="W25" i="119"/>
  <c r="W21" i="119"/>
  <c r="W33" i="119"/>
  <c r="W31" i="119"/>
  <c r="W27" i="119"/>
  <c r="W23" i="119"/>
  <c r="W19" i="119"/>
  <c r="W32" i="119"/>
  <c r="W30" i="119"/>
  <c r="W28" i="119"/>
  <c r="W26" i="119"/>
  <c r="W18" i="119"/>
  <c r="W16" i="119"/>
  <c r="W14" i="119"/>
  <c r="W10" i="119"/>
  <c r="W15" i="119"/>
  <c r="W13" i="119"/>
  <c r="W12" i="119"/>
  <c r="W9" i="119"/>
  <c r="W24" i="119"/>
  <c r="W22" i="119"/>
  <c r="W20" i="119"/>
  <c r="W8" i="119"/>
  <c r="W6" i="119"/>
  <c r="W17" i="119"/>
  <c r="W7" i="119"/>
  <c r="W11" i="119"/>
  <c r="W5" i="119"/>
  <c r="X44" i="119"/>
  <c r="X34" i="119" s="1"/>
  <c r="V40" i="119"/>
  <c r="V40" i="118"/>
  <c r="W30" i="118"/>
  <c r="W26" i="118"/>
  <c r="W24" i="118"/>
  <c r="W20" i="118"/>
  <c r="W33" i="118"/>
  <c r="W31" i="118"/>
  <c r="W27" i="118"/>
  <c r="W23" i="118"/>
  <c r="W19" i="118"/>
  <c r="W32" i="118"/>
  <c r="W28" i="118"/>
  <c r="W22" i="118"/>
  <c r="W17" i="118"/>
  <c r="W13" i="118"/>
  <c r="W15" i="118"/>
  <c r="W11" i="118"/>
  <c r="W9" i="118"/>
  <c r="W29" i="118"/>
  <c r="W16" i="118"/>
  <c r="W14" i="118"/>
  <c r="W6" i="118"/>
  <c r="W7" i="118"/>
  <c r="W25" i="118"/>
  <c r="W21" i="118"/>
  <c r="W8" i="118"/>
  <c r="W18" i="118"/>
  <c r="W12" i="118"/>
  <c r="W10" i="118"/>
  <c r="W5" i="118"/>
  <c r="X44" i="118"/>
  <c r="X34" i="118" s="1"/>
  <c r="W32" i="117"/>
  <c r="W28" i="117"/>
  <c r="W22" i="117"/>
  <c r="W29" i="117"/>
  <c r="W25" i="117"/>
  <c r="W21" i="117"/>
  <c r="W30" i="117"/>
  <c r="W26" i="117"/>
  <c r="W24" i="117"/>
  <c r="W20" i="117"/>
  <c r="W33" i="117"/>
  <c r="W31" i="117"/>
  <c r="W27" i="117"/>
  <c r="W23" i="117"/>
  <c r="W19" i="117"/>
  <c r="W17" i="117"/>
  <c r="W13" i="117"/>
  <c r="W7" i="117"/>
  <c r="W12" i="117"/>
  <c r="W15" i="117"/>
  <c r="W11" i="117"/>
  <c r="W9" i="117"/>
  <c r="W5" i="117"/>
  <c r="W18" i="117"/>
  <c r="W16" i="117"/>
  <c r="W14" i="117"/>
  <c r="W10" i="117"/>
  <c r="W8" i="117"/>
  <c r="W6" i="117"/>
  <c r="X44" i="117"/>
  <c r="X34" i="117" s="1"/>
  <c r="V40" i="117"/>
  <c r="W32" i="113"/>
  <c r="W28" i="113"/>
  <c r="W22" i="113"/>
  <c r="W29" i="113"/>
  <c r="W25" i="113"/>
  <c r="W21" i="113"/>
  <c r="W30" i="113"/>
  <c r="W26" i="113"/>
  <c r="W24" i="113"/>
  <c r="W20" i="113"/>
  <c r="W33" i="113"/>
  <c r="W31" i="113"/>
  <c r="W27" i="113"/>
  <c r="W23" i="113"/>
  <c r="W19" i="113"/>
  <c r="W17" i="113"/>
  <c r="W13" i="113"/>
  <c r="W7" i="113"/>
  <c r="W15" i="113"/>
  <c r="W11" i="113"/>
  <c r="W9" i="113"/>
  <c r="W5" i="113"/>
  <c r="W14" i="113"/>
  <c r="W10" i="113"/>
  <c r="W18" i="113"/>
  <c r="W12" i="113"/>
  <c r="W6" i="113"/>
  <c r="W8" i="113"/>
  <c r="W16" i="113"/>
  <c r="X44" i="113"/>
  <c r="X34" i="113" s="1"/>
  <c r="V40" i="113"/>
  <c r="W40" i="139" l="1"/>
  <c r="W40" i="140"/>
  <c r="X32" i="140"/>
  <c r="X28" i="140"/>
  <c r="X22" i="140"/>
  <c r="X29" i="140"/>
  <c r="X25" i="140"/>
  <c r="X21" i="140"/>
  <c r="X31" i="140"/>
  <c r="X27" i="140"/>
  <c r="X15" i="140"/>
  <c r="X11" i="140"/>
  <c r="X30" i="140"/>
  <c r="X26" i="140"/>
  <c r="X24" i="140"/>
  <c r="X23" i="140"/>
  <c r="X20" i="140"/>
  <c r="X18" i="140"/>
  <c r="X16" i="140"/>
  <c r="X33" i="140"/>
  <c r="X9" i="140"/>
  <c r="X5" i="140"/>
  <c r="X19" i="140"/>
  <c r="X17" i="140"/>
  <c r="X10" i="140"/>
  <c r="X8" i="140"/>
  <c r="X6" i="140"/>
  <c r="X14" i="140"/>
  <c r="X13" i="140"/>
  <c r="X7" i="140"/>
  <c r="X12" i="140"/>
  <c r="Y44" i="140"/>
  <c r="Y34" i="140" s="1"/>
  <c r="X32" i="139"/>
  <c r="X28" i="139"/>
  <c r="X22" i="139"/>
  <c r="X29" i="139"/>
  <c r="X25" i="139"/>
  <c r="X21" i="139"/>
  <c r="X30" i="139"/>
  <c r="X26" i="139"/>
  <c r="X24" i="139"/>
  <c r="X33" i="139"/>
  <c r="X31" i="139"/>
  <c r="X27" i="139"/>
  <c r="X23" i="139"/>
  <c r="X19" i="139"/>
  <c r="X17" i="139"/>
  <c r="X13" i="139"/>
  <c r="X7" i="139"/>
  <c r="X16" i="139"/>
  <c r="X20" i="139"/>
  <c r="X12" i="139"/>
  <c r="X18" i="139"/>
  <c r="X15" i="139"/>
  <c r="X11" i="139"/>
  <c r="X9" i="139"/>
  <c r="X5" i="139"/>
  <c r="X10" i="139"/>
  <c r="X8" i="139"/>
  <c r="X14" i="139"/>
  <c r="X6" i="139"/>
  <c r="Y44" i="139"/>
  <c r="Y34" i="139" s="1"/>
  <c r="X29" i="138"/>
  <c r="X25" i="138"/>
  <c r="X21" i="138"/>
  <c r="X30" i="138"/>
  <c r="X26" i="138"/>
  <c r="X24" i="138"/>
  <c r="X33" i="138"/>
  <c r="X31" i="138"/>
  <c r="X27" i="138"/>
  <c r="X23" i="138"/>
  <c r="X32" i="138"/>
  <c r="X28" i="138"/>
  <c r="X22" i="138"/>
  <c r="X18" i="138"/>
  <c r="X16" i="138"/>
  <c r="X14" i="138"/>
  <c r="X10" i="138"/>
  <c r="X8" i="138"/>
  <c r="X6" i="138"/>
  <c r="X17" i="138"/>
  <c r="X13" i="138"/>
  <c r="X7" i="138"/>
  <c r="X20" i="138"/>
  <c r="X19" i="138"/>
  <c r="X12" i="138"/>
  <c r="X15" i="138"/>
  <c r="X11" i="138"/>
  <c r="X9" i="138"/>
  <c r="X5" i="138"/>
  <c r="Y44" i="138"/>
  <c r="Y34" i="138" s="1"/>
  <c r="W40" i="138"/>
  <c r="X29" i="137"/>
  <c r="X30" i="137"/>
  <c r="X26" i="137"/>
  <c r="X24" i="137"/>
  <c r="X33" i="137"/>
  <c r="X31" i="137"/>
  <c r="X27" i="137"/>
  <c r="X23" i="137"/>
  <c r="X32" i="137"/>
  <c r="X28" i="137"/>
  <c r="X22" i="137"/>
  <c r="X25" i="137"/>
  <c r="X15" i="137"/>
  <c r="X11" i="137"/>
  <c r="X9" i="137"/>
  <c r="X18" i="137"/>
  <c r="X16" i="137"/>
  <c r="X14" i="137"/>
  <c r="X10" i="137"/>
  <c r="X8" i="137"/>
  <c r="X6" i="137"/>
  <c r="X20" i="137"/>
  <c r="X17" i="137"/>
  <c r="X19" i="137"/>
  <c r="X13" i="137"/>
  <c r="X12" i="137"/>
  <c r="X5" i="137"/>
  <c r="X21" i="137"/>
  <c r="X7" i="137"/>
  <c r="Y44" i="137"/>
  <c r="Y34" i="137" s="1"/>
  <c r="W40" i="137"/>
  <c r="W40" i="135"/>
  <c r="W40" i="132"/>
  <c r="W40" i="131"/>
  <c r="W40" i="130"/>
  <c r="X29" i="135"/>
  <c r="X30" i="135"/>
  <c r="X33" i="135"/>
  <c r="X31" i="135"/>
  <c r="X27" i="135"/>
  <c r="X23" i="135"/>
  <c r="X19" i="135"/>
  <c r="X32" i="135"/>
  <c r="X28" i="135"/>
  <c r="X22" i="135"/>
  <c r="X12" i="135"/>
  <c r="X15" i="135"/>
  <c r="X11" i="135"/>
  <c r="X9" i="135"/>
  <c r="X5" i="135"/>
  <c r="X26" i="135"/>
  <c r="X24" i="135"/>
  <c r="X20" i="135"/>
  <c r="X6" i="135"/>
  <c r="X18" i="135"/>
  <c r="X17" i="135"/>
  <c r="X25" i="135"/>
  <c r="X21" i="135"/>
  <c r="X16" i="135"/>
  <c r="X14" i="135"/>
  <c r="X13" i="135"/>
  <c r="X10" i="135"/>
  <c r="X8" i="135"/>
  <c r="X7" i="135"/>
  <c r="Y44" i="135"/>
  <c r="Y34" i="135" s="1"/>
  <c r="W40" i="134"/>
  <c r="X30" i="134"/>
  <c r="X26" i="134"/>
  <c r="X24" i="134"/>
  <c r="X20" i="134"/>
  <c r="X32" i="134"/>
  <c r="X28" i="134"/>
  <c r="X22" i="134"/>
  <c r="X31" i="134"/>
  <c r="X29" i="134"/>
  <c r="X27" i="134"/>
  <c r="X25" i="134"/>
  <c r="X21" i="134"/>
  <c r="X12" i="134"/>
  <c r="X15" i="134"/>
  <c r="X33" i="134"/>
  <c r="X16" i="134"/>
  <c r="X7" i="134"/>
  <c r="X14" i="134"/>
  <c r="X11" i="134"/>
  <c r="X10" i="134"/>
  <c r="X23" i="134"/>
  <c r="X19" i="134"/>
  <c r="X18" i="134"/>
  <c r="X17" i="134"/>
  <c r="X13" i="134"/>
  <c r="X9" i="134"/>
  <c r="X5" i="134"/>
  <c r="X8" i="134"/>
  <c r="X6" i="134"/>
  <c r="Y44" i="134"/>
  <c r="Y34" i="134" s="1"/>
  <c r="Y32" i="133"/>
  <c r="Y28" i="133"/>
  <c r="Y22" i="133"/>
  <c r="Y29" i="133"/>
  <c r="Y25" i="133"/>
  <c r="Y21" i="133"/>
  <c r="Y31" i="133"/>
  <c r="Y27" i="133"/>
  <c r="Y12" i="133"/>
  <c r="Y15" i="133"/>
  <c r="Y11" i="133"/>
  <c r="Y24" i="133"/>
  <c r="Y20" i="133"/>
  <c r="Y16" i="133"/>
  <c r="Y9" i="133"/>
  <c r="Y6" i="133"/>
  <c r="Y33" i="133"/>
  <c r="Y30" i="133"/>
  <c r="Y14" i="133"/>
  <c r="Y13" i="133"/>
  <c r="Y10" i="133"/>
  <c r="Y8" i="133"/>
  <c r="Y7" i="133"/>
  <c r="Y23" i="133"/>
  <c r="Y19" i="133"/>
  <c r="Y18" i="133"/>
  <c r="Y17" i="133"/>
  <c r="Y26" i="133"/>
  <c r="Y5" i="133"/>
  <c r="Z44" i="133"/>
  <c r="Z34" i="133" s="1"/>
  <c r="X40" i="133"/>
  <c r="X30" i="132"/>
  <c r="X26" i="132"/>
  <c r="X24" i="132"/>
  <c r="X20" i="132"/>
  <c r="X32" i="132"/>
  <c r="X28" i="132"/>
  <c r="X22" i="132"/>
  <c r="X31" i="132"/>
  <c r="X29" i="132"/>
  <c r="X27" i="132"/>
  <c r="X25" i="132"/>
  <c r="X21" i="132"/>
  <c r="X17" i="132"/>
  <c r="X13" i="132"/>
  <c r="X7" i="132"/>
  <c r="X23" i="132"/>
  <c r="X19" i="132"/>
  <c r="X15" i="132"/>
  <c r="X11" i="132"/>
  <c r="X18" i="132"/>
  <c r="X12" i="132"/>
  <c r="X9" i="132"/>
  <c r="X6" i="132"/>
  <c r="X16" i="132"/>
  <c r="X8" i="132"/>
  <c r="X33" i="132"/>
  <c r="X14" i="132"/>
  <c r="X10" i="132"/>
  <c r="X5" i="132"/>
  <c r="Y44" i="132"/>
  <c r="Y34" i="132" s="1"/>
  <c r="X33" i="131"/>
  <c r="X31" i="131"/>
  <c r="X27" i="131"/>
  <c r="X23" i="131"/>
  <c r="X19" i="131"/>
  <c r="X32" i="131"/>
  <c r="X28" i="131"/>
  <c r="X22" i="131"/>
  <c r="X12" i="131"/>
  <c r="X30" i="131"/>
  <c r="X26" i="131"/>
  <c r="X15" i="131"/>
  <c r="X11" i="131"/>
  <c r="X9" i="131"/>
  <c r="X18" i="131"/>
  <c r="X17" i="131"/>
  <c r="X29" i="131"/>
  <c r="X24" i="131"/>
  <c r="X20" i="131"/>
  <c r="X16" i="131"/>
  <c r="X14" i="131"/>
  <c r="X13" i="131"/>
  <c r="X8" i="131"/>
  <c r="X7" i="131"/>
  <c r="X5" i="131"/>
  <c r="X6" i="131"/>
  <c r="X25" i="131"/>
  <c r="X21" i="131"/>
  <c r="X10" i="131"/>
  <c r="Y44" i="131"/>
  <c r="Y34" i="131" s="1"/>
  <c r="X30" i="130"/>
  <c r="X26" i="130"/>
  <c r="X24" i="130"/>
  <c r="X20" i="130"/>
  <c r="X32" i="130"/>
  <c r="X28" i="130"/>
  <c r="X22" i="130"/>
  <c r="X15" i="130"/>
  <c r="X11" i="130"/>
  <c r="X33" i="130"/>
  <c r="X19" i="130"/>
  <c r="X17" i="130"/>
  <c r="X13" i="130"/>
  <c r="X31" i="130"/>
  <c r="X27" i="130"/>
  <c r="X9" i="130"/>
  <c r="X5" i="130"/>
  <c r="X18" i="130"/>
  <c r="X12" i="130"/>
  <c r="X8" i="130"/>
  <c r="X6" i="130"/>
  <c r="X29" i="130"/>
  <c r="X25" i="130"/>
  <c r="X23" i="130"/>
  <c r="X21" i="130"/>
  <c r="X16" i="130"/>
  <c r="X7" i="130"/>
  <c r="X14" i="130"/>
  <c r="X10" i="130"/>
  <c r="Y44" i="130"/>
  <c r="Y34" i="130" s="1"/>
  <c r="W40" i="129"/>
  <c r="X30" i="129"/>
  <c r="X26" i="129"/>
  <c r="X24" i="129"/>
  <c r="X20" i="129"/>
  <c r="X32" i="129"/>
  <c r="X28" i="129"/>
  <c r="X22" i="129"/>
  <c r="X33" i="129"/>
  <c r="X12" i="129"/>
  <c r="X29" i="129"/>
  <c r="X23" i="129"/>
  <c r="X21" i="129"/>
  <c r="X18" i="129"/>
  <c r="X10" i="129"/>
  <c r="X8" i="129"/>
  <c r="X6" i="129"/>
  <c r="X31" i="129"/>
  <c r="X17" i="129"/>
  <c r="X15" i="129"/>
  <c r="X14" i="129"/>
  <c r="X11" i="129"/>
  <c r="X7" i="129"/>
  <c r="X25" i="129"/>
  <c r="X19" i="129"/>
  <c r="X13" i="129"/>
  <c r="X27" i="129"/>
  <c r="X5" i="129"/>
  <c r="X16" i="129"/>
  <c r="X9" i="129"/>
  <c r="Y44" i="129"/>
  <c r="Y34" i="129" s="1"/>
  <c r="W40" i="128"/>
  <c r="X29" i="128"/>
  <c r="X25" i="128"/>
  <c r="X21" i="128"/>
  <c r="X30" i="128"/>
  <c r="X26" i="128"/>
  <c r="X24" i="128"/>
  <c r="X20" i="128"/>
  <c r="X33" i="128"/>
  <c r="X31" i="128"/>
  <c r="X27" i="128"/>
  <c r="X23" i="128"/>
  <c r="X32" i="128"/>
  <c r="X28" i="128"/>
  <c r="X22" i="128"/>
  <c r="X15" i="128"/>
  <c r="X11" i="128"/>
  <c r="X9" i="128"/>
  <c r="X5" i="128"/>
  <c r="X19" i="128"/>
  <c r="X18" i="128"/>
  <c r="X16" i="128"/>
  <c r="X14" i="128"/>
  <c r="X10" i="128"/>
  <c r="X8" i="128"/>
  <c r="X6" i="128"/>
  <c r="X17" i="128"/>
  <c r="X13" i="128"/>
  <c r="X7" i="128"/>
  <c r="X12" i="128"/>
  <c r="Y44" i="128"/>
  <c r="Y34" i="128" s="1"/>
  <c r="X30" i="127"/>
  <c r="X26" i="127"/>
  <c r="X24" i="127"/>
  <c r="X20" i="127"/>
  <c r="X32" i="127"/>
  <c r="X28" i="127"/>
  <c r="X22" i="127"/>
  <c r="X33" i="127"/>
  <c r="X19" i="127"/>
  <c r="X17" i="127"/>
  <c r="X13" i="127"/>
  <c r="X31" i="127"/>
  <c r="X29" i="127"/>
  <c r="X27" i="127"/>
  <c r="X25" i="127"/>
  <c r="X21" i="127"/>
  <c r="X12" i="127"/>
  <c r="X16" i="127"/>
  <c r="X15" i="127"/>
  <c r="X14" i="127"/>
  <c r="X11" i="127"/>
  <c r="X10" i="127"/>
  <c r="X9" i="127"/>
  <c r="X5" i="127"/>
  <c r="X18" i="127"/>
  <c r="X8" i="127"/>
  <c r="X6" i="127"/>
  <c r="X23" i="127"/>
  <c r="X7" i="127"/>
  <c r="Y44" i="127"/>
  <c r="Y34" i="127" s="1"/>
  <c r="W40" i="127"/>
  <c r="W40" i="126"/>
  <c r="X33" i="126"/>
  <c r="X31" i="126"/>
  <c r="X27" i="126"/>
  <c r="X23" i="126"/>
  <c r="X19" i="126"/>
  <c r="X24" i="126"/>
  <c r="X20" i="126"/>
  <c r="X32" i="126"/>
  <c r="X29" i="126"/>
  <c r="X26" i="126"/>
  <c r="X15" i="126"/>
  <c r="X18" i="126"/>
  <c r="X16" i="126"/>
  <c r="X14" i="126"/>
  <c r="X25" i="126"/>
  <c r="X21" i="126"/>
  <c r="X10" i="126"/>
  <c r="X8" i="126"/>
  <c r="X6" i="126"/>
  <c r="X28" i="126"/>
  <c r="X22" i="126"/>
  <c r="X17" i="126"/>
  <c r="X13" i="126"/>
  <c r="X7" i="126"/>
  <c r="X11" i="126"/>
  <c r="X30" i="126"/>
  <c r="X12" i="126"/>
  <c r="X5" i="126"/>
  <c r="X9" i="126"/>
  <c r="Y44" i="126"/>
  <c r="Y34" i="126" s="1"/>
  <c r="X33" i="125"/>
  <c r="X31" i="125"/>
  <c r="X27" i="125"/>
  <c r="X23" i="125"/>
  <c r="X19" i="125"/>
  <c r="X32" i="125"/>
  <c r="X28" i="125"/>
  <c r="X22" i="125"/>
  <c r="X12" i="125"/>
  <c r="X15" i="125"/>
  <c r="X30" i="125"/>
  <c r="X26" i="125"/>
  <c r="X18" i="125"/>
  <c r="X16" i="125"/>
  <c r="X14" i="125"/>
  <c r="X10" i="125"/>
  <c r="X8" i="125"/>
  <c r="X6" i="125"/>
  <c r="X29" i="125"/>
  <c r="X25" i="125"/>
  <c r="X24" i="125"/>
  <c r="X21" i="125"/>
  <c r="X20" i="125"/>
  <c r="X17" i="125"/>
  <c r="X13" i="125"/>
  <c r="X7" i="125"/>
  <c r="X11" i="125"/>
  <c r="X9" i="125"/>
  <c r="X5" i="125"/>
  <c r="Y44" i="125"/>
  <c r="Y34" i="125" s="1"/>
  <c r="W40" i="125"/>
  <c r="X29" i="124"/>
  <c r="X25" i="124"/>
  <c r="X30" i="124"/>
  <c r="X26" i="124"/>
  <c r="X24" i="124"/>
  <c r="X33" i="124"/>
  <c r="X31" i="124"/>
  <c r="X27" i="124"/>
  <c r="X23" i="124"/>
  <c r="X19" i="124"/>
  <c r="X28" i="124"/>
  <c r="X20" i="124"/>
  <c r="X12" i="124"/>
  <c r="X32" i="124"/>
  <c r="X18" i="124"/>
  <c r="X16" i="124"/>
  <c r="X14" i="124"/>
  <c r="X21" i="124"/>
  <c r="X9" i="124"/>
  <c r="X8" i="124"/>
  <c r="X17" i="124"/>
  <c r="X15" i="124"/>
  <c r="X7" i="124"/>
  <c r="X22" i="124"/>
  <c r="X11" i="124"/>
  <c r="X10" i="124"/>
  <c r="X5" i="124"/>
  <c r="X13" i="124"/>
  <c r="X6" i="124"/>
  <c r="Y44" i="124"/>
  <c r="Y34" i="124" s="1"/>
  <c r="W40" i="124"/>
  <c r="X30" i="123"/>
  <c r="X26" i="123"/>
  <c r="X24" i="123"/>
  <c r="X20" i="123"/>
  <c r="X33" i="123"/>
  <c r="X31" i="123"/>
  <c r="X28" i="123"/>
  <c r="X25" i="123"/>
  <c r="X21" i="123"/>
  <c r="X12" i="123"/>
  <c r="X32" i="123"/>
  <c r="X15" i="123"/>
  <c r="X29" i="123"/>
  <c r="X27" i="123"/>
  <c r="X18" i="123"/>
  <c r="X16" i="123"/>
  <c r="X14" i="123"/>
  <c r="X7" i="123"/>
  <c r="X17" i="123"/>
  <c r="X11" i="123"/>
  <c r="X23" i="123"/>
  <c r="X19" i="123"/>
  <c r="X9" i="123"/>
  <c r="X5" i="123"/>
  <c r="X22" i="123"/>
  <c r="X13" i="123"/>
  <c r="X10" i="123"/>
  <c r="X8" i="123"/>
  <c r="X6" i="123"/>
  <c r="Y44" i="123"/>
  <c r="Y34" i="123" s="1"/>
  <c r="W40" i="123"/>
  <c r="Z32" i="122"/>
  <c r="Z28" i="122"/>
  <c r="Z22" i="122"/>
  <c r="Z30" i="122"/>
  <c r="Z26" i="122"/>
  <c r="Z24" i="122"/>
  <c r="Z20" i="122"/>
  <c r="Z23" i="122"/>
  <c r="Z17" i="122"/>
  <c r="Z13" i="122"/>
  <c r="Z31" i="122"/>
  <c r="Z29" i="122"/>
  <c r="Z27" i="122"/>
  <c r="Z25" i="122"/>
  <c r="Z21" i="122"/>
  <c r="Z15" i="122"/>
  <c r="Z11" i="122"/>
  <c r="Z18" i="122"/>
  <c r="Z33" i="122"/>
  <c r="Z16" i="122"/>
  <c r="Z8" i="122"/>
  <c r="Z6" i="122"/>
  <c r="Z7" i="122"/>
  <c r="Z19" i="122"/>
  <c r="Z14" i="122"/>
  <c r="Z10" i="122"/>
  <c r="Z9" i="122"/>
  <c r="Z12" i="122"/>
  <c r="Z5" i="122"/>
  <c r="AA44" i="122"/>
  <c r="AA34" i="122" s="1"/>
  <c r="Y40" i="122"/>
  <c r="W40" i="121"/>
  <c r="X33" i="121"/>
  <c r="X31" i="121"/>
  <c r="X27" i="121"/>
  <c r="X23" i="121"/>
  <c r="X19" i="121"/>
  <c r="X32" i="121"/>
  <c r="X30" i="121"/>
  <c r="X28" i="121"/>
  <c r="X25" i="121"/>
  <c r="X22" i="121"/>
  <c r="X21" i="121"/>
  <c r="X17" i="121"/>
  <c r="X13" i="121"/>
  <c r="X24" i="121"/>
  <c r="X20" i="121"/>
  <c r="X29" i="121"/>
  <c r="X26" i="121"/>
  <c r="X15" i="121"/>
  <c r="X18" i="121"/>
  <c r="X16" i="121"/>
  <c r="X14" i="121"/>
  <c r="X11" i="121"/>
  <c r="X9" i="121"/>
  <c r="X5" i="121"/>
  <c r="X10" i="121"/>
  <c r="X8" i="121"/>
  <c r="X6" i="121"/>
  <c r="X12" i="121"/>
  <c r="X7" i="121"/>
  <c r="Y44" i="121"/>
  <c r="Y34" i="121" s="1"/>
  <c r="W40" i="119"/>
  <c r="X30" i="119"/>
  <c r="X26" i="119"/>
  <c r="X24" i="119"/>
  <c r="X20" i="119"/>
  <c r="X32" i="119"/>
  <c r="X28" i="119"/>
  <c r="X22" i="119"/>
  <c r="X23" i="119"/>
  <c r="X31" i="119"/>
  <c r="X29" i="119"/>
  <c r="X27" i="119"/>
  <c r="X25" i="119"/>
  <c r="X21" i="119"/>
  <c r="X17" i="119"/>
  <c r="X13" i="119"/>
  <c r="X14" i="119"/>
  <c r="X16" i="119"/>
  <c r="X7" i="119"/>
  <c r="X18" i="119"/>
  <c r="X33" i="119"/>
  <c r="X15" i="119"/>
  <c r="X12" i="119"/>
  <c r="X11" i="119"/>
  <c r="X9" i="119"/>
  <c r="X5" i="119"/>
  <c r="X19" i="119"/>
  <c r="X10" i="119"/>
  <c r="X8" i="119"/>
  <c r="X6" i="119"/>
  <c r="Y44" i="119"/>
  <c r="Y34" i="119" s="1"/>
  <c r="W40" i="118"/>
  <c r="X33" i="118"/>
  <c r="X31" i="118"/>
  <c r="X27" i="118"/>
  <c r="X23" i="118"/>
  <c r="X19" i="118"/>
  <c r="X32" i="118"/>
  <c r="X28" i="118"/>
  <c r="X22" i="118"/>
  <c r="X12" i="118"/>
  <c r="X29" i="118"/>
  <c r="X25" i="118"/>
  <c r="X24" i="118"/>
  <c r="X21" i="118"/>
  <c r="X20" i="118"/>
  <c r="X18" i="118"/>
  <c r="X16" i="118"/>
  <c r="X14" i="118"/>
  <c r="X10" i="118"/>
  <c r="X8" i="118"/>
  <c r="X13" i="118"/>
  <c r="X6" i="118"/>
  <c r="X26" i="118"/>
  <c r="X7" i="118"/>
  <c r="X17" i="118"/>
  <c r="X15" i="118"/>
  <c r="X11" i="118"/>
  <c r="X9" i="118"/>
  <c r="X30" i="118"/>
  <c r="X5" i="118"/>
  <c r="Y44" i="118"/>
  <c r="Y34" i="118" s="1"/>
  <c r="W40" i="117"/>
  <c r="X29" i="117"/>
  <c r="X25" i="117"/>
  <c r="X21" i="117"/>
  <c r="X30" i="117"/>
  <c r="X26" i="117"/>
  <c r="X24" i="117"/>
  <c r="X20" i="117"/>
  <c r="X33" i="117"/>
  <c r="X31" i="117"/>
  <c r="X27" i="117"/>
  <c r="X23" i="117"/>
  <c r="X32" i="117"/>
  <c r="X28" i="117"/>
  <c r="X22" i="117"/>
  <c r="X12" i="117"/>
  <c r="X19" i="117"/>
  <c r="X15" i="117"/>
  <c r="X11" i="117"/>
  <c r="X9" i="117"/>
  <c r="X5" i="117"/>
  <c r="X18" i="117"/>
  <c r="X16" i="117"/>
  <c r="X14" i="117"/>
  <c r="X10" i="117"/>
  <c r="X8" i="117"/>
  <c r="X6" i="117"/>
  <c r="X17" i="117"/>
  <c r="X13" i="117"/>
  <c r="X7" i="117"/>
  <c r="Y44" i="117"/>
  <c r="Y34" i="117" s="1"/>
  <c r="X29" i="113"/>
  <c r="X25" i="113"/>
  <c r="X21" i="113"/>
  <c r="X30" i="113"/>
  <c r="X26" i="113"/>
  <c r="X24" i="113"/>
  <c r="X20" i="113"/>
  <c r="X33" i="113"/>
  <c r="X31" i="113"/>
  <c r="X27" i="113"/>
  <c r="X23" i="113"/>
  <c r="X32" i="113"/>
  <c r="X28" i="113"/>
  <c r="X22" i="113"/>
  <c r="X19" i="113"/>
  <c r="X12" i="113"/>
  <c r="X18" i="113"/>
  <c r="X16" i="113"/>
  <c r="X14" i="113"/>
  <c r="X10" i="113"/>
  <c r="X8" i="113"/>
  <c r="X6" i="113"/>
  <c r="X7" i="113"/>
  <c r="X5" i="113"/>
  <c r="X13" i="113"/>
  <c r="X17" i="113"/>
  <c r="X15" i="113"/>
  <c r="X11" i="113"/>
  <c r="X9" i="113"/>
  <c r="Y44" i="113"/>
  <c r="Y34" i="113" s="1"/>
  <c r="W40" i="113"/>
  <c r="Z40" i="122" l="1"/>
  <c r="Y29" i="140"/>
  <c r="Y25" i="140"/>
  <c r="Y21" i="140"/>
  <c r="Y30" i="140"/>
  <c r="Y26" i="140"/>
  <c r="Y24" i="140"/>
  <c r="Y20" i="140"/>
  <c r="Y23" i="140"/>
  <c r="Y22" i="140"/>
  <c r="Y18" i="140"/>
  <c r="Y16" i="140"/>
  <c r="Y14" i="140"/>
  <c r="Y33" i="140"/>
  <c r="Y32" i="140"/>
  <c r="Y28" i="140"/>
  <c r="Y19" i="140"/>
  <c r="Y17" i="140"/>
  <c r="Y10" i="140"/>
  <c r="Y8" i="140"/>
  <c r="Y6" i="140"/>
  <c r="Y31" i="140"/>
  <c r="Y13" i="140"/>
  <c r="Y7" i="140"/>
  <c r="Y27" i="140"/>
  <c r="Y15" i="140"/>
  <c r="Y12" i="140"/>
  <c r="Y11" i="140"/>
  <c r="Y9" i="140"/>
  <c r="Y5" i="140"/>
  <c r="Z44" i="140"/>
  <c r="Z34" i="140" s="1"/>
  <c r="X40" i="140"/>
  <c r="Y29" i="139"/>
  <c r="Y25" i="139"/>
  <c r="Y21" i="139"/>
  <c r="Y30" i="139"/>
  <c r="Y26" i="139"/>
  <c r="Y24" i="139"/>
  <c r="Y33" i="139"/>
  <c r="Y31" i="139"/>
  <c r="Y27" i="139"/>
  <c r="Y23" i="139"/>
  <c r="Y32" i="139"/>
  <c r="Y28" i="139"/>
  <c r="Y22" i="139"/>
  <c r="Y20" i="139"/>
  <c r="Y19" i="139"/>
  <c r="Y12" i="139"/>
  <c r="Y17" i="139"/>
  <c r="Y15" i="139"/>
  <c r="Y11" i="139"/>
  <c r="Y9" i="139"/>
  <c r="Y5" i="139"/>
  <c r="Y18" i="139"/>
  <c r="Y16" i="139"/>
  <c r="Y14" i="139"/>
  <c r="Y10" i="139"/>
  <c r="Y8" i="139"/>
  <c r="Y6" i="139"/>
  <c r="Y7" i="139"/>
  <c r="Y13" i="139"/>
  <c r="Z44" i="139"/>
  <c r="Z34" i="139" s="1"/>
  <c r="X40" i="139"/>
  <c r="Y30" i="138"/>
  <c r="Y26" i="138"/>
  <c r="Y24" i="138"/>
  <c r="Y20" i="138"/>
  <c r="Y33" i="138"/>
  <c r="Y31" i="138"/>
  <c r="Y27" i="138"/>
  <c r="Y23" i="138"/>
  <c r="Y32" i="138"/>
  <c r="Y28" i="138"/>
  <c r="Y22" i="138"/>
  <c r="Y29" i="138"/>
  <c r="Y25" i="138"/>
  <c r="Y21" i="138"/>
  <c r="Y17" i="138"/>
  <c r="Y13" i="138"/>
  <c r="Y7" i="138"/>
  <c r="Y19" i="138"/>
  <c r="Y12" i="138"/>
  <c r="Y15" i="138"/>
  <c r="Y11" i="138"/>
  <c r="Y9" i="138"/>
  <c r="Y5" i="138"/>
  <c r="Y18" i="138"/>
  <c r="Y16" i="138"/>
  <c r="Y14" i="138"/>
  <c r="Y10" i="138"/>
  <c r="Y8" i="138"/>
  <c r="Y6" i="138"/>
  <c r="Z44" i="138"/>
  <c r="Z34" i="138" s="1"/>
  <c r="X40" i="138"/>
  <c r="X40" i="137"/>
  <c r="Y30" i="137"/>
  <c r="Y33" i="137"/>
  <c r="Y31" i="137"/>
  <c r="Y27" i="137"/>
  <c r="Y32" i="137"/>
  <c r="Y28" i="137"/>
  <c r="Y22" i="137"/>
  <c r="Y29" i="137"/>
  <c r="Y25" i="137"/>
  <c r="Y21" i="137"/>
  <c r="Y18" i="137"/>
  <c r="Y16" i="137"/>
  <c r="Y14" i="137"/>
  <c r="Y10" i="137"/>
  <c r="Y8" i="137"/>
  <c r="Y6" i="137"/>
  <c r="Y17" i="137"/>
  <c r="Y13" i="137"/>
  <c r="Y7" i="137"/>
  <c r="Y20" i="137"/>
  <c r="Y19" i="137"/>
  <c r="Y15" i="137"/>
  <c r="Y12" i="137"/>
  <c r="Y11" i="137"/>
  <c r="Y5" i="137"/>
  <c r="Y24" i="137"/>
  <c r="Y23" i="137"/>
  <c r="Y9" i="137"/>
  <c r="Y26" i="137"/>
  <c r="Z44" i="137"/>
  <c r="Z34" i="137" s="1"/>
  <c r="X40" i="135"/>
  <c r="Y30" i="135"/>
  <c r="Y33" i="135"/>
  <c r="Y31" i="135"/>
  <c r="Y32" i="135"/>
  <c r="Y28" i="135"/>
  <c r="Y22" i="135"/>
  <c r="Y29" i="135"/>
  <c r="Y25" i="135"/>
  <c r="Y21" i="135"/>
  <c r="Y15" i="135"/>
  <c r="Y11" i="135"/>
  <c r="Y9" i="135"/>
  <c r="Y26" i="135"/>
  <c r="Y18" i="135"/>
  <c r="Y16" i="135"/>
  <c r="Y14" i="135"/>
  <c r="Y10" i="135"/>
  <c r="Y8" i="135"/>
  <c r="Y6" i="135"/>
  <c r="Y27" i="135"/>
  <c r="Y24" i="135"/>
  <c r="Y20" i="135"/>
  <c r="Y17" i="135"/>
  <c r="Y23" i="135"/>
  <c r="Y19" i="135"/>
  <c r="Y13" i="135"/>
  <c r="Y12" i="135"/>
  <c r="Y7" i="135"/>
  <c r="Y5" i="135"/>
  <c r="Z44" i="135"/>
  <c r="Z34" i="135" s="1"/>
  <c r="X40" i="134"/>
  <c r="Y33" i="134"/>
  <c r="Y31" i="134"/>
  <c r="Y27" i="134"/>
  <c r="Y23" i="134"/>
  <c r="Y19" i="134"/>
  <c r="Y29" i="134"/>
  <c r="Y25" i="134"/>
  <c r="Y21" i="134"/>
  <c r="Y22" i="134"/>
  <c r="Y15" i="134"/>
  <c r="Y11" i="134"/>
  <c r="Y32" i="134"/>
  <c r="Y30" i="134"/>
  <c r="Y28" i="134"/>
  <c r="Y26" i="134"/>
  <c r="Y18" i="134"/>
  <c r="Y16" i="134"/>
  <c r="Y14" i="134"/>
  <c r="Y10" i="134"/>
  <c r="Y24" i="134"/>
  <c r="Y20" i="134"/>
  <c r="Y13" i="134"/>
  <c r="Y12" i="134"/>
  <c r="Y9" i="134"/>
  <c r="Y5" i="134"/>
  <c r="Y17" i="134"/>
  <c r="Y8" i="134"/>
  <c r="Y6" i="134"/>
  <c r="Y7" i="134"/>
  <c r="Z44" i="134"/>
  <c r="Z34" i="134" s="1"/>
  <c r="Z29" i="133"/>
  <c r="Z25" i="133"/>
  <c r="Z21" i="133"/>
  <c r="Z30" i="133"/>
  <c r="Z26" i="133"/>
  <c r="Z24" i="133"/>
  <c r="Z20" i="133"/>
  <c r="Z15" i="133"/>
  <c r="Z11" i="133"/>
  <c r="Z9" i="133"/>
  <c r="Z32" i="133"/>
  <c r="Z28" i="133"/>
  <c r="Z22" i="133"/>
  <c r="Z18" i="133"/>
  <c r="Z16" i="133"/>
  <c r="Z14" i="133"/>
  <c r="Z10" i="133"/>
  <c r="Z33" i="133"/>
  <c r="Z31" i="133"/>
  <c r="Z13" i="133"/>
  <c r="Z8" i="133"/>
  <c r="Z7" i="133"/>
  <c r="Z23" i="133"/>
  <c r="Z19" i="133"/>
  <c r="Z17" i="133"/>
  <c r="Z27" i="133"/>
  <c r="Z5" i="133"/>
  <c r="Z12" i="133"/>
  <c r="Z6" i="133"/>
  <c r="AA44" i="133"/>
  <c r="AA34" i="133" s="1"/>
  <c r="Y40" i="133"/>
  <c r="Y33" i="132"/>
  <c r="Y31" i="132"/>
  <c r="Y27" i="132"/>
  <c r="Y23" i="132"/>
  <c r="Y19" i="132"/>
  <c r="Y29" i="132"/>
  <c r="Y25" i="132"/>
  <c r="Y21" i="132"/>
  <c r="Y22" i="132"/>
  <c r="Y12" i="132"/>
  <c r="Y24" i="132"/>
  <c r="Y20" i="132"/>
  <c r="Y18" i="132"/>
  <c r="Y16" i="132"/>
  <c r="Y14" i="132"/>
  <c r="Y10" i="132"/>
  <c r="Y32" i="132"/>
  <c r="Y30" i="132"/>
  <c r="Y28" i="132"/>
  <c r="Y26" i="132"/>
  <c r="Y13" i="132"/>
  <c r="Y8" i="132"/>
  <c r="Y7" i="132"/>
  <c r="Y5" i="132"/>
  <c r="Y17" i="132"/>
  <c r="Y15" i="132"/>
  <c r="Y11" i="132"/>
  <c r="Y9" i="132"/>
  <c r="Y6" i="132"/>
  <c r="Z44" i="132"/>
  <c r="Z34" i="132" s="1"/>
  <c r="X40" i="132"/>
  <c r="Y32" i="131"/>
  <c r="Y28" i="131"/>
  <c r="Y22" i="131"/>
  <c r="Y29" i="131"/>
  <c r="Y25" i="131"/>
  <c r="Y21" i="131"/>
  <c r="Y30" i="131"/>
  <c r="Y26" i="131"/>
  <c r="Y15" i="131"/>
  <c r="Y11" i="131"/>
  <c r="Y33" i="131"/>
  <c r="Y24" i="131"/>
  <c r="Y23" i="131"/>
  <c r="Y20" i="131"/>
  <c r="Y19" i="131"/>
  <c r="Y18" i="131"/>
  <c r="Y16" i="131"/>
  <c r="Y14" i="131"/>
  <c r="Y10" i="131"/>
  <c r="Y8" i="131"/>
  <c r="Y27" i="131"/>
  <c r="Y13" i="131"/>
  <c r="Y12" i="131"/>
  <c r="Y7" i="131"/>
  <c r="Y5" i="131"/>
  <c r="Y9" i="131"/>
  <c r="Y6" i="131"/>
  <c r="Y31" i="131"/>
  <c r="Y17" i="131"/>
  <c r="Z44" i="131"/>
  <c r="Z34" i="131" s="1"/>
  <c r="X40" i="131"/>
  <c r="Y33" i="130"/>
  <c r="Y31" i="130"/>
  <c r="Y27" i="130"/>
  <c r="Y23" i="130"/>
  <c r="Y19" i="130"/>
  <c r="Y29" i="130"/>
  <c r="Y25" i="130"/>
  <c r="Y21" i="130"/>
  <c r="Y32" i="130"/>
  <c r="Y30" i="130"/>
  <c r="Y28" i="130"/>
  <c r="Y26" i="130"/>
  <c r="Y18" i="130"/>
  <c r="Y16" i="130"/>
  <c r="Y14" i="130"/>
  <c r="Y10" i="130"/>
  <c r="Y12" i="130"/>
  <c r="Y24" i="130"/>
  <c r="Y22" i="130"/>
  <c r="Y20" i="130"/>
  <c r="Y8" i="130"/>
  <c r="Y6" i="130"/>
  <c r="Y13" i="130"/>
  <c r="Y7" i="130"/>
  <c r="Y17" i="130"/>
  <c r="Y15" i="130"/>
  <c r="Y11" i="130"/>
  <c r="Y9" i="130"/>
  <c r="Y5" i="130"/>
  <c r="Z44" i="130"/>
  <c r="Z34" i="130" s="1"/>
  <c r="X40" i="130"/>
  <c r="X40" i="129"/>
  <c r="Y33" i="129"/>
  <c r="Y31" i="129"/>
  <c r="Y27" i="129"/>
  <c r="Y23" i="129"/>
  <c r="Y19" i="129"/>
  <c r="Y29" i="129"/>
  <c r="Y25" i="129"/>
  <c r="Y21" i="129"/>
  <c r="Y15" i="129"/>
  <c r="Y11" i="129"/>
  <c r="Y30" i="129"/>
  <c r="Y17" i="129"/>
  <c r="Y14" i="129"/>
  <c r="Y7" i="129"/>
  <c r="Y32" i="129"/>
  <c r="Y20" i="129"/>
  <c r="Y13" i="129"/>
  <c r="Y12" i="129"/>
  <c r="Y24" i="129"/>
  <c r="Y26" i="129"/>
  <c r="Y16" i="129"/>
  <c r="Y9" i="129"/>
  <c r="Y5" i="129"/>
  <c r="Y28" i="129"/>
  <c r="Y22" i="129"/>
  <c r="Y18" i="129"/>
  <c r="Y10" i="129"/>
  <c r="Y8" i="129"/>
  <c r="Y6" i="129"/>
  <c r="Z44" i="129"/>
  <c r="Z34" i="129" s="1"/>
  <c r="Y30" i="128"/>
  <c r="Y26" i="128"/>
  <c r="Y24" i="128"/>
  <c r="Y20" i="128"/>
  <c r="Y33" i="128"/>
  <c r="Y31" i="128"/>
  <c r="Y27" i="128"/>
  <c r="Y23" i="128"/>
  <c r="Y19" i="128"/>
  <c r="Y32" i="128"/>
  <c r="Y28" i="128"/>
  <c r="Y22" i="128"/>
  <c r="Y29" i="128"/>
  <c r="Y25" i="128"/>
  <c r="Y21" i="128"/>
  <c r="Y18" i="128"/>
  <c r="Y16" i="128"/>
  <c r="Y14" i="128"/>
  <c r="Y10" i="128"/>
  <c r="Y8" i="128"/>
  <c r="Y6" i="128"/>
  <c r="Y17" i="128"/>
  <c r="Y13" i="128"/>
  <c r="Y7" i="128"/>
  <c r="Y12" i="128"/>
  <c r="Y15" i="128"/>
  <c r="Y11" i="128"/>
  <c r="Y9" i="128"/>
  <c r="Y5" i="128"/>
  <c r="Z44" i="128"/>
  <c r="Z34" i="128" s="1"/>
  <c r="X40" i="128"/>
  <c r="X40" i="127"/>
  <c r="Y33" i="127"/>
  <c r="Y31" i="127"/>
  <c r="Y27" i="127"/>
  <c r="Y23" i="127"/>
  <c r="Y19" i="127"/>
  <c r="Y29" i="127"/>
  <c r="Y25" i="127"/>
  <c r="Y21" i="127"/>
  <c r="Y22" i="127"/>
  <c r="Y15" i="127"/>
  <c r="Y11" i="127"/>
  <c r="Y26" i="127"/>
  <c r="Y14" i="127"/>
  <c r="Y10" i="127"/>
  <c r="Y5" i="127"/>
  <c r="Y28" i="127"/>
  <c r="Y24" i="127"/>
  <c r="Y20" i="127"/>
  <c r="Y18" i="127"/>
  <c r="Y17" i="127"/>
  <c r="Y13" i="127"/>
  <c r="Y12" i="127"/>
  <c r="Y8" i="127"/>
  <c r="Y6" i="127"/>
  <c r="Y30" i="127"/>
  <c r="Y7" i="127"/>
  <c r="Y32" i="127"/>
  <c r="Y16" i="127"/>
  <c r="Y9" i="127"/>
  <c r="Z44" i="127"/>
  <c r="Z34" i="127" s="1"/>
  <c r="Y32" i="126"/>
  <c r="Y28" i="126"/>
  <c r="Y22" i="126"/>
  <c r="Y33" i="126"/>
  <c r="Y29" i="126"/>
  <c r="Y26" i="126"/>
  <c r="Y15" i="126"/>
  <c r="Y27" i="126"/>
  <c r="Y18" i="126"/>
  <c r="Y16" i="126"/>
  <c r="Y14" i="126"/>
  <c r="Y30" i="126"/>
  <c r="Y25" i="126"/>
  <c r="Y21" i="126"/>
  <c r="Y17" i="126"/>
  <c r="Y13" i="126"/>
  <c r="Y7" i="126"/>
  <c r="Y31" i="126"/>
  <c r="Y24" i="126"/>
  <c r="Y20" i="126"/>
  <c r="Y12" i="126"/>
  <c r="Y23" i="126"/>
  <c r="Y19" i="126"/>
  <c r="Y11" i="126"/>
  <c r="Y9" i="126"/>
  <c r="Y5" i="126"/>
  <c r="Y10" i="126"/>
  <c r="Y8" i="126"/>
  <c r="Y6" i="126"/>
  <c r="Z44" i="126"/>
  <c r="Z34" i="126" s="1"/>
  <c r="X40" i="126"/>
  <c r="Y32" i="125"/>
  <c r="Y28" i="125"/>
  <c r="Y22" i="125"/>
  <c r="Y29" i="125"/>
  <c r="Y25" i="125"/>
  <c r="Y21" i="125"/>
  <c r="Y15" i="125"/>
  <c r="Y9" i="125"/>
  <c r="Y30" i="125"/>
  <c r="Y26" i="125"/>
  <c r="Y18" i="125"/>
  <c r="Y16" i="125"/>
  <c r="Y14" i="125"/>
  <c r="Y33" i="125"/>
  <c r="Y24" i="125"/>
  <c r="Y23" i="125"/>
  <c r="Y20" i="125"/>
  <c r="Y19" i="125"/>
  <c r="Y17" i="125"/>
  <c r="Y13" i="125"/>
  <c r="Y7" i="125"/>
  <c r="Y31" i="125"/>
  <c r="Y27" i="125"/>
  <c r="Y12" i="125"/>
  <c r="Y10" i="125"/>
  <c r="Y11" i="125"/>
  <c r="Y5" i="125"/>
  <c r="Y8" i="125"/>
  <c r="Y6" i="125"/>
  <c r="Z44" i="125"/>
  <c r="Z34" i="125" s="1"/>
  <c r="X40" i="125"/>
  <c r="X40" i="124"/>
  <c r="Y30" i="124"/>
  <c r="Y26" i="124"/>
  <c r="Y24" i="124"/>
  <c r="Y33" i="124"/>
  <c r="Y31" i="124"/>
  <c r="Y27" i="124"/>
  <c r="Y23" i="124"/>
  <c r="Y32" i="124"/>
  <c r="Y28" i="124"/>
  <c r="Y22" i="124"/>
  <c r="Y25" i="124"/>
  <c r="Y15" i="124"/>
  <c r="Y11" i="124"/>
  <c r="Y9" i="124"/>
  <c r="Y29" i="124"/>
  <c r="Y21" i="124"/>
  <c r="Y17" i="124"/>
  <c r="Y13" i="124"/>
  <c r="Y19" i="124"/>
  <c r="Y7" i="124"/>
  <c r="Y18" i="124"/>
  <c r="Y10" i="124"/>
  <c r="Y5" i="124"/>
  <c r="Y16" i="124"/>
  <c r="Y12" i="124"/>
  <c r="Y6" i="124"/>
  <c r="Y20" i="124"/>
  <c r="Y14" i="124"/>
  <c r="Y8" i="124"/>
  <c r="Z44" i="124"/>
  <c r="Z34" i="124" s="1"/>
  <c r="X40" i="123"/>
  <c r="Y30" i="123"/>
  <c r="Y33" i="123"/>
  <c r="Y31" i="123"/>
  <c r="Y27" i="123"/>
  <c r="Y23" i="123"/>
  <c r="Y19" i="123"/>
  <c r="Y32" i="123"/>
  <c r="Y26" i="123"/>
  <c r="Y15" i="123"/>
  <c r="Y29" i="123"/>
  <c r="Y18" i="123"/>
  <c r="Y16" i="123"/>
  <c r="Y14" i="123"/>
  <c r="Y22" i="123"/>
  <c r="Y17" i="123"/>
  <c r="Y13" i="123"/>
  <c r="Y25" i="123"/>
  <c r="Y21" i="123"/>
  <c r="Y11" i="123"/>
  <c r="Y24" i="123"/>
  <c r="Y20" i="123"/>
  <c r="Y9" i="123"/>
  <c r="Y5" i="123"/>
  <c r="Y10" i="123"/>
  <c r="Y8" i="123"/>
  <c r="Y6" i="123"/>
  <c r="Y28" i="123"/>
  <c r="Y12" i="123"/>
  <c r="Y7" i="123"/>
  <c r="Z44" i="123"/>
  <c r="Z34" i="123" s="1"/>
  <c r="AA29" i="122"/>
  <c r="AA25" i="122"/>
  <c r="AA21" i="122"/>
  <c r="AA33" i="122"/>
  <c r="AA31" i="122"/>
  <c r="AA27" i="122"/>
  <c r="AA23" i="122"/>
  <c r="AA24" i="122"/>
  <c r="AA20" i="122"/>
  <c r="AA19" i="122"/>
  <c r="AA12" i="122"/>
  <c r="AA22" i="122"/>
  <c r="AA18" i="122"/>
  <c r="AA16" i="122"/>
  <c r="AA14" i="122"/>
  <c r="AA10" i="122"/>
  <c r="AA30" i="122"/>
  <c r="AA26" i="122"/>
  <c r="AA13" i="122"/>
  <c r="AA6" i="122"/>
  <c r="AA7" i="122"/>
  <c r="AA32" i="122"/>
  <c r="AA28" i="122"/>
  <c r="AA17" i="122"/>
  <c r="AA15" i="122"/>
  <c r="AA11" i="122"/>
  <c r="AA9" i="122"/>
  <c r="AA5" i="122"/>
  <c r="AA8" i="122"/>
  <c r="AB44" i="122"/>
  <c r="AB34" i="122" s="1"/>
  <c r="Y33" i="121"/>
  <c r="Y32" i="121"/>
  <c r="Y28" i="121"/>
  <c r="Y22" i="121"/>
  <c r="Y24" i="121"/>
  <c r="Y23" i="121"/>
  <c r="Y20" i="121"/>
  <c r="Y19" i="121"/>
  <c r="Y12" i="121"/>
  <c r="Y29" i="121"/>
  <c r="Y26" i="121"/>
  <c r="Y15" i="121"/>
  <c r="Y31" i="121"/>
  <c r="Y27" i="121"/>
  <c r="Y18" i="121"/>
  <c r="Y16" i="121"/>
  <c r="Y14" i="121"/>
  <c r="Y30" i="121"/>
  <c r="Y25" i="121"/>
  <c r="Y21" i="121"/>
  <c r="Y17" i="121"/>
  <c r="Y10" i="121"/>
  <c r="Y8" i="121"/>
  <c r="Y6" i="121"/>
  <c r="Y7" i="121"/>
  <c r="Y13" i="121"/>
  <c r="Y11" i="121"/>
  <c r="Y9" i="121"/>
  <c r="Y5" i="121"/>
  <c r="Z44" i="121"/>
  <c r="Z34" i="121" s="1"/>
  <c r="X40" i="121"/>
  <c r="Y33" i="119"/>
  <c r="Y31" i="119"/>
  <c r="Y27" i="119"/>
  <c r="Y23" i="119"/>
  <c r="Y19" i="119"/>
  <c r="Y29" i="119"/>
  <c r="Y25" i="119"/>
  <c r="Y21" i="119"/>
  <c r="Y24" i="119"/>
  <c r="Y20" i="119"/>
  <c r="Y22" i="119"/>
  <c r="Y12" i="119"/>
  <c r="Y32" i="119"/>
  <c r="Y30" i="119"/>
  <c r="Y28" i="119"/>
  <c r="Y26" i="119"/>
  <c r="Y18" i="119"/>
  <c r="Y17" i="119"/>
  <c r="Y11" i="119"/>
  <c r="Y9" i="119"/>
  <c r="Y15" i="119"/>
  <c r="Y5" i="119"/>
  <c r="Y14" i="119"/>
  <c r="Y13" i="119"/>
  <c r="Y10" i="119"/>
  <c r="Y8" i="119"/>
  <c r="Y6" i="119"/>
  <c r="Y16" i="119"/>
  <c r="Y7" i="119"/>
  <c r="Z44" i="119"/>
  <c r="Z34" i="119" s="1"/>
  <c r="X40" i="119"/>
  <c r="Y32" i="118"/>
  <c r="Y28" i="118"/>
  <c r="Y22" i="118"/>
  <c r="Y29" i="118"/>
  <c r="Y25" i="118"/>
  <c r="Y21" i="118"/>
  <c r="Y30" i="118"/>
  <c r="Y26" i="118"/>
  <c r="Y15" i="118"/>
  <c r="Y11" i="118"/>
  <c r="Y31" i="118"/>
  <c r="Y27" i="118"/>
  <c r="Y17" i="118"/>
  <c r="Y13" i="118"/>
  <c r="Y24" i="118"/>
  <c r="Y20" i="118"/>
  <c r="Y14" i="118"/>
  <c r="Y7" i="118"/>
  <c r="Y33" i="118"/>
  <c r="Y9" i="118"/>
  <c r="Y8" i="118"/>
  <c r="Y23" i="118"/>
  <c r="Y19" i="118"/>
  <c r="Y18" i="118"/>
  <c r="Y12" i="118"/>
  <c r="Y10" i="118"/>
  <c r="Y5" i="118"/>
  <c r="Y16" i="118"/>
  <c r="Y6" i="118"/>
  <c r="Z44" i="118"/>
  <c r="Z34" i="118" s="1"/>
  <c r="X40" i="118"/>
  <c r="X40" i="117"/>
  <c r="Y30" i="117"/>
  <c r="Y26" i="117"/>
  <c r="Y24" i="117"/>
  <c r="Y20" i="117"/>
  <c r="Y33" i="117"/>
  <c r="Y31" i="117"/>
  <c r="Y27" i="117"/>
  <c r="Y23" i="117"/>
  <c r="Y32" i="117"/>
  <c r="Y28" i="117"/>
  <c r="Y22" i="117"/>
  <c r="Y29" i="117"/>
  <c r="Y25" i="117"/>
  <c r="Y21" i="117"/>
  <c r="Y19" i="117"/>
  <c r="Y15" i="117"/>
  <c r="Y11" i="117"/>
  <c r="Y9" i="117"/>
  <c r="Y5" i="117"/>
  <c r="Y18" i="117"/>
  <c r="Y16" i="117"/>
  <c r="Y14" i="117"/>
  <c r="Y10" i="117"/>
  <c r="Y8" i="117"/>
  <c r="Y6" i="117"/>
  <c r="Y17" i="117"/>
  <c r="Y13" i="117"/>
  <c r="Y7" i="117"/>
  <c r="Y12" i="117"/>
  <c r="Z44" i="117"/>
  <c r="Z34" i="117" s="1"/>
  <c r="X40" i="113"/>
  <c r="Y30" i="113"/>
  <c r="Y26" i="113"/>
  <c r="Y24" i="113"/>
  <c r="Y33" i="113"/>
  <c r="Y31" i="113"/>
  <c r="Y27" i="113"/>
  <c r="Y23" i="113"/>
  <c r="Y32" i="113"/>
  <c r="Y28" i="113"/>
  <c r="Y22" i="113"/>
  <c r="Y29" i="113"/>
  <c r="Y25" i="113"/>
  <c r="Y21" i="113"/>
  <c r="Y15" i="113"/>
  <c r="Y11" i="113"/>
  <c r="Y9" i="113"/>
  <c r="Y5" i="113"/>
  <c r="Y20" i="113"/>
  <c r="Y17" i="113"/>
  <c r="Y13" i="113"/>
  <c r="Y7" i="113"/>
  <c r="Y19" i="113"/>
  <c r="Y8" i="113"/>
  <c r="Y14" i="113"/>
  <c r="Y10" i="113"/>
  <c r="Y18" i="113"/>
  <c r="Y12" i="113"/>
  <c r="Y6" i="113"/>
  <c r="Y16" i="113"/>
  <c r="Z44" i="113"/>
  <c r="Z34" i="113" s="1"/>
  <c r="Z30" i="140" l="1"/>
  <c r="Z26" i="140"/>
  <c r="Z24" i="140"/>
  <c r="Z20" i="140"/>
  <c r="Z33" i="140"/>
  <c r="Z31" i="140"/>
  <c r="Z27" i="140"/>
  <c r="Z23" i="140"/>
  <c r="Z19" i="140"/>
  <c r="Z32" i="140"/>
  <c r="Z28" i="140"/>
  <c r="Z17" i="140"/>
  <c r="Z13" i="140"/>
  <c r="Z29" i="140"/>
  <c r="Z25" i="140"/>
  <c r="Z21" i="140"/>
  <c r="Z7" i="140"/>
  <c r="Z15" i="140"/>
  <c r="Z14" i="140"/>
  <c r="Z12" i="140"/>
  <c r="Z11" i="140"/>
  <c r="Z18" i="140"/>
  <c r="Z16" i="140"/>
  <c r="Z9" i="140"/>
  <c r="Z5" i="140"/>
  <c r="Z22" i="140"/>
  <c r="Z10" i="140"/>
  <c r="Z8" i="140"/>
  <c r="Z6" i="140"/>
  <c r="AA44" i="140"/>
  <c r="AA34" i="140" s="1"/>
  <c r="Y40" i="140"/>
  <c r="Z30" i="139"/>
  <c r="Z26" i="139"/>
  <c r="Z24" i="139"/>
  <c r="Z20" i="139"/>
  <c r="Z33" i="139"/>
  <c r="Z31" i="139"/>
  <c r="Z27" i="139"/>
  <c r="Z23" i="139"/>
  <c r="Z32" i="139"/>
  <c r="Z28" i="139"/>
  <c r="Z22" i="139"/>
  <c r="Z29" i="139"/>
  <c r="Z25" i="139"/>
  <c r="Z21" i="139"/>
  <c r="Z15" i="139"/>
  <c r="Z11" i="139"/>
  <c r="Z9" i="139"/>
  <c r="Z5" i="139"/>
  <c r="Z18" i="139"/>
  <c r="Z16" i="139"/>
  <c r="Z14" i="139"/>
  <c r="Z10" i="139"/>
  <c r="Z8" i="139"/>
  <c r="Z6" i="139"/>
  <c r="Z19" i="139"/>
  <c r="Z17" i="139"/>
  <c r="Z13" i="139"/>
  <c r="Z7" i="139"/>
  <c r="Z12" i="139"/>
  <c r="AA44" i="139"/>
  <c r="AA34" i="139" s="1"/>
  <c r="Y40" i="139"/>
  <c r="Y40" i="138"/>
  <c r="Z33" i="138"/>
  <c r="Z31" i="138"/>
  <c r="Z27" i="138"/>
  <c r="Z23" i="138"/>
  <c r="Z19" i="138"/>
  <c r="Z32" i="138"/>
  <c r="Z28" i="138"/>
  <c r="Z22" i="138"/>
  <c r="Z29" i="138"/>
  <c r="Z25" i="138"/>
  <c r="Z30" i="138"/>
  <c r="Z26" i="138"/>
  <c r="Z24" i="138"/>
  <c r="Z20" i="138"/>
  <c r="Z12" i="138"/>
  <c r="Z15" i="138"/>
  <c r="Z11" i="138"/>
  <c r="Z9" i="138"/>
  <c r="Z5" i="138"/>
  <c r="Z18" i="138"/>
  <c r="Z16" i="138"/>
  <c r="Z14" i="138"/>
  <c r="Z10" i="138"/>
  <c r="Z8" i="138"/>
  <c r="Z6" i="138"/>
  <c r="Z21" i="138"/>
  <c r="Z17" i="138"/>
  <c r="Z13" i="138"/>
  <c r="Z7" i="138"/>
  <c r="AA44" i="138"/>
  <c r="AA34" i="138" s="1"/>
  <c r="Z33" i="137"/>
  <c r="Z31" i="137"/>
  <c r="Z32" i="137"/>
  <c r="Z28" i="137"/>
  <c r="Z29" i="137"/>
  <c r="Z25" i="137"/>
  <c r="Z21" i="137"/>
  <c r="Z30" i="137"/>
  <c r="Z26" i="137"/>
  <c r="Z24" i="137"/>
  <c r="Z20" i="137"/>
  <c r="Z27" i="137"/>
  <c r="Z22" i="137"/>
  <c r="Z17" i="137"/>
  <c r="Z13" i="137"/>
  <c r="Z7" i="137"/>
  <c r="Z23" i="137"/>
  <c r="Z19" i="137"/>
  <c r="Z12" i="137"/>
  <c r="Z15" i="137"/>
  <c r="Z11" i="137"/>
  <c r="Z8" i="137"/>
  <c r="Z6" i="137"/>
  <c r="Z5" i="137"/>
  <c r="Z9" i="137"/>
  <c r="Z18" i="137"/>
  <c r="Z16" i="137"/>
  <c r="Z14" i="137"/>
  <c r="Z10" i="137"/>
  <c r="AA44" i="137"/>
  <c r="AA34" i="137" s="1"/>
  <c r="Y40" i="137"/>
  <c r="Y40" i="135"/>
  <c r="Y40" i="128"/>
  <c r="Z33" i="135"/>
  <c r="Z31" i="135"/>
  <c r="Z32" i="135"/>
  <c r="Z29" i="135"/>
  <c r="Z25" i="135"/>
  <c r="Z21" i="135"/>
  <c r="Z30" i="135"/>
  <c r="Z26" i="135"/>
  <c r="Z24" i="135"/>
  <c r="Z20" i="135"/>
  <c r="Z22" i="135"/>
  <c r="Z18" i="135"/>
  <c r="Z16" i="135"/>
  <c r="Z14" i="135"/>
  <c r="Z10" i="135"/>
  <c r="Z8" i="135"/>
  <c r="Z23" i="135"/>
  <c r="Z19" i="135"/>
  <c r="Z17" i="135"/>
  <c r="Z13" i="135"/>
  <c r="Z7" i="135"/>
  <c r="Z28" i="135"/>
  <c r="Z15" i="135"/>
  <c r="Z11" i="135"/>
  <c r="Z9" i="135"/>
  <c r="Z6" i="135"/>
  <c r="Z12" i="135"/>
  <c r="Z5" i="135"/>
  <c r="Z27" i="135"/>
  <c r="AA44" i="135"/>
  <c r="AA34" i="135" s="1"/>
  <c r="Z32" i="134"/>
  <c r="Z28" i="134"/>
  <c r="Z22" i="134"/>
  <c r="Z30" i="134"/>
  <c r="Z26" i="134"/>
  <c r="Z24" i="134"/>
  <c r="Z20" i="134"/>
  <c r="Z18" i="134"/>
  <c r="Z16" i="134"/>
  <c r="Z14" i="134"/>
  <c r="Z10" i="134"/>
  <c r="Z23" i="134"/>
  <c r="Z19" i="134"/>
  <c r="Z17" i="134"/>
  <c r="Z25" i="134"/>
  <c r="Z21" i="134"/>
  <c r="Z13" i="134"/>
  <c r="Z12" i="134"/>
  <c r="Z11" i="134"/>
  <c r="Z9" i="134"/>
  <c r="Z5" i="134"/>
  <c r="Z33" i="134"/>
  <c r="Z31" i="134"/>
  <c r="Z27" i="134"/>
  <c r="Z15" i="134"/>
  <c r="Z8" i="134"/>
  <c r="Z6" i="134"/>
  <c r="Z29" i="134"/>
  <c r="Z7" i="134"/>
  <c r="AA44" i="134"/>
  <c r="AA34" i="134" s="1"/>
  <c r="Y40" i="134"/>
  <c r="AA30" i="133"/>
  <c r="AA26" i="133"/>
  <c r="AA24" i="133"/>
  <c r="AA20" i="133"/>
  <c r="AA33" i="133"/>
  <c r="AA31" i="133"/>
  <c r="AA27" i="133"/>
  <c r="AA23" i="133"/>
  <c r="AA19" i="133"/>
  <c r="AA32" i="133"/>
  <c r="AA28" i="133"/>
  <c r="AA22" i="133"/>
  <c r="AA18" i="133"/>
  <c r="AA16" i="133"/>
  <c r="AA14" i="133"/>
  <c r="AA10" i="133"/>
  <c r="AA8" i="133"/>
  <c r="AA17" i="133"/>
  <c r="AA13" i="133"/>
  <c r="AA25" i="133"/>
  <c r="AA21" i="133"/>
  <c r="AA15" i="133"/>
  <c r="AA11" i="133"/>
  <c r="AA5" i="133"/>
  <c r="AA12" i="133"/>
  <c r="AA6" i="133"/>
  <c r="AA29" i="133"/>
  <c r="AA9" i="133"/>
  <c r="AA7" i="133"/>
  <c r="AB44" i="133"/>
  <c r="AB34" i="133" s="1"/>
  <c r="Z40" i="133"/>
  <c r="Y40" i="132"/>
  <c r="Z32" i="132"/>
  <c r="Z28" i="132"/>
  <c r="Z22" i="132"/>
  <c r="Z30" i="132"/>
  <c r="Z26" i="132"/>
  <c r="Z24" i="132"/>
  <c r="Z20" i="132"/>
  <c r="Z15" i="132"/>
  <c r="Z11" i="132"/>
  <c r="Z9" i="132"/>
  <c r="Z5" i="132"/>
  <c r="Z33" i="132"/>
  <c r="Z17" i="132"/>
  <c r="Z13" i="132"/>
  <c r="Z16" i="132"/>
  <c r="Z14" i="132"/>
  <c r="Z10" i="132"/>
  <c r="Z31" i="132"/>
  <c r="Z29" i="132"/>
  <c r="Z27" i="132"/>
  <c r="Z25" i="132"/>
  <c r="Z23" i="132"/>
  <c r="Z21" i="132"/>
  <c r="Z19" i="132"/>
  <c r="Z6" i="132"/>
  <c r="Z18" i="132"/>
  <c r="Z12" i="132"/>
  <c r="Z8" i="132"/>
  <c r="Z7" i="132"/>
  <c r="AA44" i="132"/>
  <c r="AA34" i="132" s="1"/>
  <c r="Z29" i="131"/>
  <c r="Z25" i="131"/>
  <c r="Z21" i="131"/>
  <c r="Z30" i="131"/>
  <c r="Z26" i="131"/>
  <c r="Z24" i="131"/>
  <c r="Z20" i="131"/>
  <c r="Z33" i="131"/>
  <c r="Z23" i="131"/>
  <c r="Z19" i="131"/>
  <c r="Z18" i="131"/>
  <c r="Z16" i="131"/>
  <c r="Z14" i="131"/>
  <c r="Z31" i="131"/>
  <c r="Z27" i="131"/>
  <c r="Z17" i="131"/>
  <c r="Z13" i="131"/>
  <c r="Z7" i="131"/>
  <c r="Z9" i="131"/>
  <c r="Z8" i="131"/>
  <c r="Z6" i="131"/>
  <c r="Z32" i="131"/>
  <c r="Z22" i="131"/>
  <c r="Z15" i="131"/>
  <c r="Z11" i="131"/>
  <c r="Z10" i="131"/>
  <c r="Z28" i="131"/>
  <c r="Z12" i="131"/>
  <c r="Z5" i="131"/>
  <c r="AA44" i="131"/>
  <c r="AA34" i="131" s="1"/>
  <c r="Y40" i="131"/>
  <c r="Z32" i="130"/>
  <c r="Z28" i="130"/>
  <c r="Z22" i="130"/>
  <c r="Z30" i="130"/>
  <c r="Z26" i="130"/>
  <c r="Z24" i="130"/>
  <c r="Z20" i="130"/>
  <c r="Z23" i="130"/>
  <c r="Z17" i="130"/>
  <c r="Z13" i="130"/>
  <c r="Z31" i="130"/>
  <c r="Z29" i="130"/>
  <c r="Z27" i="130"/>
  <c r="Z25" i="130"/>
  <c r="Z21" i="130"/>
  <c r="Z15" i="130"/>
  <c r="Z11" i="130"/>
  <c r="Z18" i="130"/>
  <c r="Z12" i="130"/>
  <c r="Z7" i="130"/>
  <c r="Z33" i="130"/>
  <c r="Z16" i="130"/>
  <c r="Z19" i="130"/>
  <c r="Z14" i="130"/>
  <c r="Z10" i="130"/>
  <c r="Z9" i="130"/>
  <c r="Z5" i="130"/>
  <c r="Z8" i="130"/>
  <c r="Z6" i="130"/>
  <c r="AA44" i="130"/>
  <c r="AA34" i="130" s="1"/>
  <c r="Y40" i="130"/>
  <c r="Y40" i="129"/>
  <c r="Z32" i="129"/>
  <c r="Z28" i="129"/>
  <c r="Z22" i="129"/>
  <c r="Z30" i="129"/>
  <c r="Z26" i="129"/>
  <c r="Z24" i="129"/>
  <c r="Z20" i="129"/>
  <c r="Z31" i="129"/>
  <c r="Z29" i="129"/>
  <c r="Z27" i="129"/>
  <c r="Z25" i="129"/>
  <c r="Z21" i="129"/>
  <c r="Z18" i="129"/>
  <c r="Z16" i="129"/>
  <c r="Z14" i="129"/>
  <c r="Z15" i="129"/>
  <c r="Z13" i="129"/>
  <c r="Z12" i="129"/>
  <c r="Z11" i="129"/>
  <c r="Z33" i="129"/>
  <c r="Z19" i="129"/>
  <c r="Z9" i="129"/>
  <c r="Z5" i="129"/>
  <c r="Z23" i="129"/>
  <c r="Z10" i="129"/>
  <c r="Z8" i="129"/>
  <c r="Z6" i="129"/>
  <c r="Z7" i="129"/>
  <c r="Z17" i="129"/>
  <c r="AA44" i="129"/>
  <c r="AA34" i="129" s="1"/>
  <c r="Z33" i="128"/>
  <c r="Z31" i="128"/>
  <c r="Z27" i="128"/>
  <c r="Z23" i="128"/>
  <c r="Z32" i="128"/>
  <c r="Z28" i="128"/>
  <c r="Z22" i="128"/>
  <c r="Z29" i="128"/>
  <c r="Z25" i="128"/>
  <c r="Z21" i="128"/>
  <c r="Z30" i="128"/>
  <c r="Z26" i="128"/>
  <c r="Z24" i="128"/>
  <c r="Z20" i="128"/>
  <c r="Z19" i="128"/>
  <c r="Z17" i="128"/>
  <c r="Z13" i="128"/>
  <c r="Z7" i="128"/>
  <c r="Z12" i="128"/>
  <c r="Z15" i="128"/>
  <c r="Z11" i="128"/>
  <c r="Z9" i="128"/>
  <c r="Z5" i="128"/>
  <c r="Z18" i="128"/>
  <c r="Z16" i="128"/>
  <c r="Z14" i="128"/>
  <c r="Z10" i="128"/>
  <c r="Z8" i="128"/>
  <c r="Z6" i="128"/>
  <c r="AA44" i="128"/>
  <c r="AA34" i="128" s="1"/>
  <c r="Y40" i="125"/>
  <c r="Y40" i="124"/>
  <c r="AA40" i="122"/>
  <c r="Y40" i="127"/>
  <c r="Z32" i="127"/>
  <c r="Z28" i="127"/>
  <c r="Z22" i="127"/>
  <c r="Z30" i="127"/>
  <c r="Z26" i="127"/>
  <c r="Z24" i="127"/>
  <c r="Z20" i="127"/>
  <c r="Z31" i="127"/>
  <c r="Z29" i="127"/>
  <c r="Z27" i="127"/>
  <c r="Z25" i="127"/>
  <c r="Z21" i="127"/>
  <c r="Z15" i="127"/>
  <c r="Z18" i="127"/>
  <c r="Z16" i="127"/>
  <c r="Z14" i="127"/>
  <c r="Z10" i="127"/>
  <c r="Z17" i="127"/>
  <c r="Z13" i="127"/>
  <c r="Z12" i="127"/>
  <c r="Z11" i="127"/>
  <c r="Z8" i="127"/>
  <c r="Z6" i="127"/>
  <c r="Z7" i="127"/>
  <c r="Z33" i="127"/>
  <c r="Z23" i="127"/>
  <c r="Z19" i="127"/>
  <c r="Z9" i="127"/>
  <c r="Z5" i="127"/>
  <c r="AA44" i="127"/>
  <c r="AA34" i="127" s="1"/>
  <c r="Z33" i="126"/>
  <c r="Z29" i="126"/>
  <c r="Z25" i="126"/>
  <c r="Z21" i="126"/>
  <c r="Z32" i="126"/>
  <c r="Z27" i="126"/>
  <c r="Z18" i="126"/>
  <c r="Z16" i="126"/>
  <c r="Z30" i="126"/>
  <c r="Z17" i="126"/>
  <c r="Z31" i="126"/>
  <c r="Z28" i="126"/>
  <c r="Z24" i="126"/>
  <c r="Z23" i="126"/>
  <c r="Z22" i="126"/>
  <c r="Z20" i="126"/>
  <c r="Z19" i="126"/>
  <c r="Z12" i="126"/>
  <c r="Z26" i="126"/>
  <c r="Z15" i="126"/>
  <c r="Z14" i="126"/>
  <c r="Z11" i="126"/>
  <c r="Z9" i="126"/>
  <c r="Z5" i="126"/>
  <c r="Z13" i="126"/>
  <c r="Z10" i="126"/>
  <c r="Z8" i="126"/>
  <c r="Z6" i="126"/>
  <c r="Z7" i="126"/>
  <c r="AA44" i="126"/>
  <c r="AA34" i="126" s="1"/>
  <c r="Y40" i="126"/>
  <c r="Z29" i="125"/>
  <c r="Z25" i="125"/>
  <c r="Z21" i="125"/>
  <c r="Z30" i="125"/>
  <c r="Z26" i="125"/>
  <c r="Z24" i="125"/>
  <c r="Z20" i="125"/>
  <c r="Z32" i="125"/>
  <c r="Z28" i="125"/>
  <c r="Z22" i="125"/>
  <c r="Z18" i="125"/>
  <c r="Z16" i="125"/>
  <c r="Z14" i="125"/>
  <c r="Z10" i="125"/>
  <c r="Z33" i="125"/>
  <c r="Z23" i="125"/>
  <c r="Z19" i="125"/>
  <c r="Z17" i="125"/>
  <c r="Z13" i="125"/>
  <c r="Z31" i="125"/>
  <c r="Z27" i="125"/>
  <c r="Z12" i="125"/>
  <c r="Z15" i="125"/>
  <c r="Z11" i="125"/>
  <c r="Z9" i="125"/>
  <c r="Z5" i="125"/>
  <c r="Z7" i="125"/>
  <c r="Z8" i="125"/>
  <c r="Z6" i="125"/>
  <c r="AA44" i="125"/>
  <c r="AA34" i="125" s="1"/>
  <c r="Z33" i="124"/>
  <c r="Z31" i="124"/>
  <c r="Z27" i="124"/>
  <c r="Z23" i="124"/>
  <c r="Z32" i="124"/>
  <c r="Z28" i="124"/>
  <c r="Z22" i="124"/>
  <c r="Z29" i="124"/>
  <c r="Z25" i="124"/>
  <c r="Z21" i="124"/>
  <c r="Z30" i="124"/>
  <c r="Z18" i="124"/>
  <c r="Z16" i="124"/>
  <c r="Z14" i="124"/>
  <c r="Z10" i="124"/>
  <c r="Z8" i="124"/>
  <c r="Z26" i="124"/>
  <c r="Z24" i="124"/>
  <c r="Z20" i="124"/>
  <c r="Z19" i="124"/>
  <c r="Z17" i="124"/>
  <c r="Z15" i="124"/>
  <c r="Z5" i="124"/>
  <c r="Z12" i="124"/>
  <c r="Z11" i="124"/>
  <c r="Z6" i="124"/>
  <c r="Z13" i="124"/>
  <c r="Z9" i="124"/>
  <c r="Z7" i="124"/>
  <c r="AA44" i="124"/>
  <c r="AA34" i="124" s="1"/>
  <c r="Y40" i="123"/>
  <c r="Z33" i="123"/>
  <c r="Z31" i="123"/>
  <c r="Z32" i="123"/>
  <c r="Z28" i="123"/>
  <c r="Z22" i="123"/>
  <c r="Z30" i="123"/>
  <c r="Z29" i="123"/>
  <c r="Z18" i="123"/>
  <c r="Z16" i="123"/>
  <c r="Z14" i="123"/>
  <c r="Z27" i="123"/>
  <c r="Z17" i="123"/>
  <c r="Z13" i="123"/>
  <c r="Z25" i="123"/>
  <c r="Z24" i="123"/>
  <c r="Z23" i="123"/>
  <c r="Z21" i="123"/>
  <c r="Z20" i="123"/>
  <c r="Z19" i="123"/>
  <c r="Z12" i="123"/>
  <c r="Z9" i="123"/>
  <c r="Z5" i="123"/>
  <c r="Z10" i="123"/>
  <c r="Z8" i="123"/>
  <c r="Z6" i="123"/>
  <c r="Z7" i="123"/>
  <c r="Z26" i="123"/>
  <c r="Z15" i="123"/>
  <c r="Z11" i="123"/>
  <c r="AA44" i="123"/>
  <c r="AA34" i="123" s="1"/>
  <c r="AB30" i="122"/>
  <c r="AB26" i="122"/>
  <c r="AB24" i="122"/>
  <c r="AB20" i="122"/>
  <c r="AB32" i="122"/>
  <c r="AB28" i="122"/>
  <c r="AB22" i="122"/>
  <c r="AB33" i="122"/>
  <c r="AB15" i="122"/>
  <c r="AB11" i="122"/>
  <c r="AB9" i="122"/>
  <c r="AB17" i="122"/>
  <c r="AB13" i="122"/>
  <c r="AB16" i="122"/>
  <c r="AB29" i="122"/>
  <c r="AB25" i="122"/>
  <c r="AB23" i="122"/>
  <c r="AB21" i="122"/>
  <c r="AB19" i="122"/>
  <c r="AB14" i="122"/>
  <c r="AB10" i="122"/>
  <c r="AB5" i="122"/>
  <c r="AB31" i="122"/>
  <c r="AB27" i="122"/>
  <c r="AB18" i="122"/>
  <c r="AB12" i="122"/>
  <c r="AB8" i="122"/>
  <c r="AB6" i="122"/>
  <c r="AB7" i="122"/>
  <c r="AC44" i="122"/>
  <c r="AC34" i="122" s="1"/>
  <c r="Z32" i="121"/>
  <c r="Z29" i="121"/>
  <c r="Z25" i="121"/>
  <c r="Z21" i="121"/>
  <c r="Z26" i="121"/>
  <c r="Z15" i="121"/>
  <c r="Z33" i="121"/>
  <c r="Z31" i="121"/>
  <c r="Z27" i="121"/>
  <c r="Z18" i="121"/>
  <c r="Z16" i="121"/>
  <c r="Z30" i="121"/>
  <c r="Z17" i="121"/>
  <c r="Z13" i="121"/>
  <c r="Z28" i="121"/>
  <c r="Z24" i="121"/>
  <c r="Z23" i="121"/>
  <c r="Z22" i="121"/>
  <c r="Z20" i="121"/>
  <c r="Z19" i="121"/>
  <c r="Z7" i="121"/>
  <c r="Z14" i="121"/>
  <c r="Z12" i="121"/>
  <c r="Z11" i="121"/>
  <c r="Z9" i="121"/>
  <c r="Z5" i="121"/>
  <c r="Z10" i="121"/>
  <c r="Z8" i="121"/>
  <c r="Z6" i="121"/>
  <c r="AA44" i="121"/>
  <c r="AA34" i="121" s="1"/>
  <c r="Y40" i="121"/>
  <c r="Z32" i="119"/>
  <c r="Z28" i="119"/>
  <c r="Z22" i="119"/>
  <c r="Z30" i="119"/>
  <c r="Z26" i="119"/>
  <c r="Z24" i="119"/>
  <c r="Z20" i="119"/>
  <c r="Z33" i="119"/>
  <c r="Z15" i="119"/>
  <c r="Z11" i="119"/>
  <c r="Z9" i="119"/>
  <c r="Z5" i="119"/>
  <c r="Z14" i="119"/>
  <c r="Z13" i="119"/>
  <c r="Z10" i="119"/>
  <c r="Z12" i="119"/>
  <c r="Z8" i="119"/>
  <c r="Z6" i="119"/>
  <c r="Z31" i="119"/>
  <c r="Z29" i="119"/>
  <c r="Z27" i="119"/>
  <c r="Z25" i="119"/>
  <c r="Z23" i="119"/>
  <c r="Z21" i="119"/>
  <c r="Z19" i="119"/>
  <c r="Z16" i="119"/>
  <c r="Z7" i="119"/>
  <c r="Z18" i="119"/>
  <c r="Z17" i="119"/>
  <c r="AA44" i="119"/>
  <c r="AA34" i="119" s="1"/>
  <c r="Y40" i="119"/>
  <c r="Y40" i="118"/>
  <c r="Z29" i="118"/>
  <c r="Z25" i="118"/>
  <c r="Z21" i="118"/>
  <c r="Z30" i="118"/>
  <c r="Z26" i="118"/>
  <c r="Z24" i="118"/>
  <c r="Z20" i="118"/>
  <c r="Z33" i="118"/>
  <c r="Z23" i="118"/>
  <c r="Z19" i="118"/>
  <c r="Z18" i="118"/>
  <c r="Z16" i="118"/>
  <c r="Z14" i="118"/>
  <c r="Z12" i="118"/>
  <c r="Z22" i="118"/>
  <c r="Z9" i="118"/>
  <c r="Z8" i="118"/>
  <c r="Z31" i="118"/>
  <c r="Z28" i="118"/>
  <c r="Z17" i="118"/>
  <c r="Z15" i="118"/>
  <c r="Z11" i="118"/>
  <c r="Z10" i="118"/>
  <c r="Z5" i="118"/>
  <c r="Z6" i="118"/>
  <c r="Z32" i="118"/>
  <c r="Z27" i="118"/>
  <c r="Z13" i="118"/>
  <c r="Z7" i="118"/>
  <c r="AA44" i="118"/>
  <c r="AA34" i="118" s="1"/>
  <c r="Y40" i="117"/>
  <c r="Z33" i="117"/>
  <c r="Z31" i="117"/>
  <c r="Z27" i="117"/>
  <c r="Z23" i="117"/>
  <c r="Z19" i="117"/>
  <c r="Z32" i="117"/>
  <c r="Z28" i="117"/>
  <c r="Z22" i="117"/>
  <c r="Z29" i="117"/>
  <c r="Z25" i="117"/>
  <c r="Z21" i="117"/>
  <c r="Z30" i="117"/>
  <c r="Z26" i="117"/>
  <c r="Z24" i="117"/>
  <c r="Z20" i="117"/>
  <c r="Z18" i="117"/>
  <c r="Z16" i="117"/>
  <c r="Z14" i="117"/>
  <c r="Z10" i="117"/>
  <c r="Z8" i="117"/>
  <c r="Z6" i="117"/>
  <c r="Z17" i="117"/>
  <c r="Z13" i="117"/>
  <c r="Z7" i="117"/>
  <c r="Z12" i="117"/>
  <c r="Z15" i="117"/>
  <c r="Z11" i="117"/>
  <c r="Z9" i="117"/>
  <c r="Z5" i="117"/>
  <c r="AA44" i="117"/>
  <c r="AA34" i="117" s="1"/>
  <c r="Z33" i="113"/>
  <c r="Z31" i="113"/>
  <c r="Z27" i="113"/>
  <c r="Z23" i="113"/>
  <c r="Z32" i="113"/>
  <c r="Z28" i="113"/>
  <c r="Z22" i="113"/>
  <c r="Z29" i="113"/>
  <c r="Z25" i="113"/>
  <c r="Z21" i="113"/>
  <c r="Z30" i="113"/>
  <c r="Z26" i="113"/>
  <c r="Z24" i="113"/>
  <c r="Z20" i="113"/>
  <c r="Z18" i="113"/>
  <c r="Z16" i="113"/>
  <c r="Z14" i="113"/>
  <c r="Z10" i="113"/>
  <c r="Z8" i="113"/>
  <c r="Z6" i="113"/>
  <c r="Z19" i="113"/>
  <c r="Z12" i="113"/>
  <c r="Z17" i="113"/>
  <c r="Z15" i="113"/>
  <c r="Z11" i="113"/>
  <c r="Z5" i="113"/>
  <c r="Z9" i="113"/>
  <c r="Z13" i="113"/>
  <c r="Z7" i="113"/>
  <c r="AA44" i="113"/>
  <c r="AA34" i="113" s="1"/>
  <c r="Y40" i="113"/>
  <c r="AA33" i="140" l="1"/>
  <c r="AA31" i="140"/>
  <c r="AA27" i="140"/>
  <c r="AA23" i="140"/>
  <c r="AA32" i="140"/>
  <c r="AA28" i="140"/>
  <c r="AA22" i="140"/>
  <c r="AA30" i="140"/>
  <c r="AA26" i="140"/>
  <c r="AA24" i="140"/>
  <c r="AA20" i="140"/>
  <c r="AA19" i="140"/>
  <c r="AA12" i="140"/>
  <c r="AA29" i="140"/>
  <c r="AA25" i="140"/>
  <c r="AA21" i="140"/>
  <c r="AA17" i="140"/>
  <c r="AA15" i="140"/>
  <c r="AA14" i="140"/>
  <c r="AA13" i="140"/>
  <c r="AA11" i="140"/>
  <c r="AA18" i="140"/>
  <c r="AA16" i="140"/>
  <c r="AA9" i="140"/>
  <c r="AA5" i="140"/>
  <c r="AA10" i="140"/>
  <c r="AA8" i="140"/>
  <c r="AA6" i="140"/>
  <c r="AA7" i="140"/>
  <c r="AB44" i="140"/>
  <c r="AB34" i="140" s="1"/>
  <c r="Z40" i="140"/>
  <c r="AA33" i="139"/>
  <c r="AA31" i="139"/>
  <c r="AA27" i="139"/>
  <c r="AA23" i="139"/>
  <c r="AA32" i="139"/>
  <c r="AA28" i="139"/>
  <c r="AA22" i="139"/>
  <c r="AA29" i="139"/>
  <c r="AA25" i="139"/>
  <c r="AA21" i="139"/>
  <c r="AA30" i="139"/>
  <c r="AA26" i="139"/>
  <c r="AA24" i="139"/>
  <c r="AA20" i="139"/>
  <c r="AA18" i="139"/>
  <c r="AA16" i="139"/>
  <c r="AA14" i="139"/>
  <c r="AA10" i="139"/>
  <c r="AA8" i="139"/>
  <c r="AA6" i="139"/>
  <c r="AA17" i="139"/>
  <c r="AA13" i="139"/>
  <c r="AA7" i="139"/>
  <c r="AA19" i="139"/>
  <c r="AA12" i="139"/>
  <c r="AA15" i="139"/>
  <c r="AA5" i="139"/>
  <c r="AA11" i="139"/>
  <c r="AA9" i="139"/>
  <c r="AB44" i="139"/>
  <c r="AB34" i="139" s="1"/>
  <c r="Z40" i="139"/>
  <c r="Z40" i="138"/>
  <c r="AA32" i="138"/>
  <c r="AA28" i="138"/>
  <c r="AA22" i="138"/>
  <c r="AA29" i="138"/>
  <c r="AA25" i="138"/>
  <c r="AA30" i="138"/>
  <c r="AA26" i="138"/>
  <c r="AA24" i="138"/>
  <c r="AA33" i="138"/>
  <c r="AA31" i="138"/>
  <c r="AA27" i="138"/>
  <c r="AA23" i="138"/>
  <c r="AA19" i="138"/>
  <c r="AA15" i="138"/>
  <c r="AA11" i="138"/>
  <c r="AA9" i="138"/>
  <c r="AA5" i="138"/>
  <c r="AA20" i="138"/>
  <c r="AA18" i="138"/>
  <c r="AA16" i="138"/>
  <c r="AA14" i="138"/>
  <c r="AA10" i="138"/>
  <c r="AA8" i="138"/>
  <c r="AA6" i="138"/>
  <c r="AA21" i="138"/>
  <c r="AA17" i="138"/>
  <c r="AA13" i="138"/>
  <c r="AA7" i="138"/>
  <c r="AA12" i="138"/>
  <c r="AB44" i="138"/>
  <c r="AB34" i="138" s="1"/>
  <c r="Z40" i="137"/>
  <c r="AA32" i="137"/>
  <c r="AA29" i="137"/>
  <c r="AA25" i="137"/>
  <c r="AA30" i="137"/>
  <c r="AA26" i="137"/>
  <c r="AA24" i="137"/>
  <c r="AA20" i="137"/>
  <c r="AA33" i="137"/>
  <c r="AA31" i="137"/>
  <c r="AA27" i="137"/>
  <c r="AA23" i="137"/>
  <c r="AA19" i="137"/>
  <c r="AA12" i="137"/>
  <c r="AA15" i="137"/>
  <c r="AA11" i="137"/>
  <c r="AA9" i="137"/>
  <c r="AA28" i="137"/>
  <c r="AA22" i="137"/>
  <c r="AA17" i="137"/>
  <c r="AA18" i="137"/>
  <c r="AA16" i="137"/>
  <c r="AA13" i="137"/>
  <c r="AA21" i="137"/>
  <c r="AA14" i="137"/>
  <c r="AA10" i="137"/>
  <c r="AA7" i="137"/>
  <c r="AA8" i="137"/>
  <c r="AA6" i="137"/>
  <c r="AA5" i="137"/>
  <c r="AB44" i="137"/>
  <c r="AB34" i="137" s="1"/>
  <c r="Z40" i="135"/>
  <c r="AA32" i="135"/>
  <c r="AA28" i="135"/>
  <c r="AA29" i="135"/>
  <c r="AA30" i="135"/>
  <c r="AA26" i="135"/>
  <c r="AA24" i="135"/>
  <c r="AA20" i="135"/>
  <c r="AA33" i="135"/>
  <c r="AA31" i="135"/>
  <c r="AA27" i="135"/>
  <c r="AA23" i="135"/>
  <c r="AA19" i="135"/>
  <c r="AA17" i="135"/>
  <c r="AA13" i="135"/>
  <c r="AA7" i="135"/>
  <c r="AA12" i="135"/>
  <c r="AA22" i="135"/>
  <c r="AA18" i="135"/>
  <c r="AA5" i="135"/>
  <c r="AA25" i="135"/>
  <c r="AA21" i="135"/>
  <c r="AA16" i="135"/>
  <c r="AA14" i="135"/>
  <c r="AA10" i="135"/>
  <c r="AA8" i="135"/>
  <c r="AA15" i="135"/>
  <c r="AA11" i="135"/>
  <c r="AA9" i="135"/>
  <c r="AA6" i="135"/>
  <c r="AB44" i="135"/>
  <c r="AB34" i="135" s="1"/>
  <c r="AA29" i="134"/>
  <c r="AA25" i="134"/>
  <c r="AA21" i="134"/>
  <c r="AA33" i="134"/>
  <c r="AA31" i="134"/>
  <c r="AA27" i="134"/>
  <c r="AA23" i="134"/>
  <c r="AA19" i="134"/>
  <c r="AA32" i="134"/>
  <c r="AA30" i="134"/>
  <c r="AA28" i="134"/>
  <c r="AA26" i="134"/>
  <c r="AA17" i="134"/>
  <c r="AA13" i="134"/>
  <c r="AA24" i="134"/>
  <c r="AA20" i="134"/>
  <c r="AA15" i="134"/>
  <c r="AA8" i="134"/>
  <c r="AA6" i="134"/>
  <c r="AA14" i="134"/>
  <c r="AA22" i="134"/>
  <c r="AA7" i="134"/>
  <c r="AA12" i="134"/>
  <c r="AA18" i="134"/>
  <c r="AA16" i="134"/>
  <c r="AA11" i="134"/>
  <c r="AA5" i="134"/>
  <c r="AA10" i="134"/>
  <c r="AA9" i="134"/>
  <c r="AB44" i="134"/>
  <c r="AB34" i="134" s="1"/>
  <c r="Z40" i="134"/>
  <c r="AA40" i="133"/>
  <c r="AB33" i="133"/>
  <c r="AB31" i="133"/>
  <c r="AB27" i="133"/>
  <c r="AB23" i="133"/>
  <c r="AB19" i="133"/>
  <c r="AB32" i="133"/>
  <c r="AB28" i="133"/>
  <c r="AB22" i="133"/>
  <c r="AB17" i="133"/>
  <c r="AB13" i="133"/>
  <c r="AB30" i="133"/>
  <c r="AB26" i="133"/>
  <c r="AB12" i="133"/>
  <c r="AB25" i="133"/>
  <c r="AB21" i="133"/>
  <c r="AB15" i="133"/>
  <c r="AB14" i="133"/>
  <c r="AB11" i="133"/>
  <c r="AB10" i="133"/>
  <c r="AB5" i="133"/>
  <c r="AB18" i="133"/>
  <c r="AB6" i="133"/>
  <c r="AB29" i="133"/>
  <c r="AB9" i="133"/>
  <c r="AB7" i="133"/>
  <c r="AB24" i="133"/>
  <c r="AB20" i="133"/>
  <c r="AB16" i="133"/>
  <c r="AB8" i="133"/>
  <c r="AC44" i="133"/>
  <c r="AC34" i="133" s="1"/>
  <c r="Z40" i="132"/>
  <c r="AA29" i="132"/>
  <c r="AA25" i="132"/>
  <c r="AA21" i="132"/>
  <c r="AA33" i="132"/>
  <c r="AA31" i="132"/>
  <c r="AA27" i="132"/>
  <c r="AA23" i="132"/>
  <c r="AA19" i="132"/>
  <c r="AA32" i="132"/>
  <c r="AA30" i="132"/>
  <c r="AA28" i="132"/>
  <c r="AA26" i="132"/>
  <c r="AA18" i="132"/>
  <c r="AA16" i="132"/>
  <c r="AA14" i="132"/>
  <c r="AA10" i="132"/>
  <c r="AA8" i="132"/>
  <c r="AA6" i="132"/>
  <c r="AA12" i="132"/>
  <c r="AA5" i="132"/>
  <c r="AA17" i="132"/>
  <c r="AA15" i="132"/>
  <c r="AA11" i="132"/>
  <c r="AA9" i="132"/>
  <c r="AA7" i="132"/>
  <c r="AA24" i="132"/>
  <c r="AA22" i="132"/>
  <c r="AA20" i="132"/>
  <c r="AA13" i="132"/>
  <c r="AB44" i="132"/>
  <c r="AB34" i="132" s="1"/>
  <c r="AA30" i="131"/>
  <c r="AA26" i="131"/>
  <c r="AA24" i="131"/>
  <c r="AA20" i="131"/>
  <c r="AA33" i="131"/>
  <c r="AA31" i="131"/>
  <c r="AA27" i="131"/>
  <c r="AA23" i="131"/>
  <c r="AA19" i="131"/>
  <c r="AA17" i="131"/>
  <c r="AA13" i="131"/>
  <c r="AA29" i="131"/>
  <c r="AA25" i="131"/>
  <c r="AA21" i="131"/>
  <c r="AA12" i="131"/>
  <c r="AA32" i="131"/>
  <c r="AA16" i="131"/>
  <c r="AA14" i="131"/>
  <c r="AA22" i="131"/>
  <c r="AA15" i="131"/>
  <c r="AA11" i="131"/>
  <c r="AA10" i="131"/>
  <c r="AA28" i="131"/>
  <c r="AA5" i="131"/>
  <c r="AA18" i="131"/>
  <c r="AA9" i="131"/>
  <c r="AA8" i="131"/>
  <c r="AA7" i="131"/>
  <c r="AA6" i="131"/>
  <c r="AB44" i="131"/>
  <c r="AB34" i="131" s="1"/>
  <c r="Z40" i="131"/>
  <c r="AA29" i="130"/>
  <c r="AA25" i="130"/>
  <c r="AA21" i="130"/>
  <c r="AA33" i="130"/>
  <c r="AA31" i="130"/>
  <c r="AA27" i="130"/>
  <c r="AA23" i="130"/>
  <c r="AA24" i="130"/>
  <c r="AA20" i="130"/>
  <c r="AA19" i="130"/>
  <c r="AA12" i="130"/>
  <c r="AA22" i="130"/>
  <c r="AA18" i="130"/>
  <c r="AA16" i="130"/>
  <c r="AA14" i="130"/>
  <c r="AA10" i="130"/>
  <c r="AA30" i="130"/>
  <c r="AA26" i="130"/>
  <c r="AA13" i="130"/>
  <c r="AA9" i="130"/>
  <c r="AA5" i="130"/>
  <c r="AA32" i="130"/>
  <c r="AA28" i="130"/>
  <c r="AA17" i="130"/>
  <c r="AA15" i="130"/>
  <c r="AA11" i="130"/>
  <c r="AA8" i="130"/>
  <c r="AA6" i="130"/>
  <c r="AA7" i="130"/>
  <c r="AB44" i="130"/>
  <c r="AB34" i="130" s="1"/>
  <c r="Z40" i="130"/>
  <c r="Z40" i="129"/>
  <c r="AA29" i="129"/>
  <c r="AA25" i="129"/>
  <c r="AA21" i="129"/>
  <c r="AA33" i="129"/>
  <c r="AA31" i="129"/>
  <c r="AA27" i="129"/>
  <c r="AA23" i="129"/>
  <c r="AA19" i="129"/>
  <c r="AA22" i="129"/>
  <c r="AA17" i="129"/>
  <c r="AA13" i="129"/>
  <c r="AA32" i="129"/>
  <c r="AA20" i="129"/>
  <c r="AA9" i="129"/>
  <c r="AA5" i="129"/>
  <c r="AA26" i="129"/>
  <c r="AA16" i="129"/>
  <c r="AA10" i="129"/>
  <c r="AA8" i="129"/>
  <c r="AA6" i="129"/>
  <c r="AA30" i="129"/>
  <c r="AA28" i="129"/>
  <c r="AA24" i="129"/>
  <c r="AA18" i="129"/>
  <c r="AA7" i="129"/>
  <c r="AA12" i="129"/>
  <c r="AA15" i="129"/>
  <c r="AA11" i="129"/>
  <c r="AA14" i="129"/>
  <c r="AB44" i="129"/>
  <c r="AB34" i="129" s="1"/>
  <c r="Z40" i="128"/>
  <c r="AA32" i="128"/>
  <c r="AA28" i="128"/>
  <c r="AA22" i="128"/>
  <c r="AA29" i="128"/>
  <c r="AA25" i="128"/>
  <c r="AA21" i="128"/>
  <c r="AA30" i="128"/>
  <c r="AA26" i="128"/>
  <c r="AA24" i="128"/>
  <c r="AA20" i="128"/>
  <c r="AA33" i="128"/>
  <c r="AA31" i="128"/>
  <c r="AA27" i="128"/>
  <c r="AA23" i="128"/>
  <c r="AA19" i="128"/>
  <c r="AA12" i="128"/>
  <c r="AA15" i="128"/>
  <c r="AA11" i="128"/>
  <c r="AA9" i="128"/>
  <c r="AA5" i="128"/>
  <c r="AA18" i="128"/>
  <c r="AA16" i="128"/>
  <c r="AA14" i="128"/>
  <c r="AA10" i="128"/>
  <c r="AA8" i="128"/>
  <c r="AA6" i="128"/>
  <c r="AA17" i="128"/>
  <c r="AA13" i="128"/>
  <c r="AA7" i="128"/>
  <c r="AB44" i="128"/>
  <c r="AB34" i="128" s="1"/>
  <c r="Z40" i="125"/>
  <c r="AA29" i="127"/>
  <c r="AA25" i="127"/>
  <c r="AA21" i="127"/>
  <c r="AA33" i="127"/>
  <c r="AA31" i="127"/>
  <c r="AA27" i="127"/>
  <c r="AA23" i="127"/>
  <c r="AA22" i="127"/>
  <c r="AA18" i="127"/>
  <c r="AA16" i="127"/>
  <c r="AA14" i="127"/>
  <c r="AA32" i="127"/>
  <c r="AA30" i="127"/>
  <c r="AA28" i="127"/>
  <c r="AA26" i="127"/>
  <c r="AA17" i="127"/>
  <c r="AA13" i="127"/>
  <c r="AA24" i="127"/>
  <c r="AA20" i="127"/>
  <c r="AA15" i="127"/>
  <c r="AA7" i="127"/>
  <c r="AA19" i="127"/>
  <c r="AA9" i="127"/>
  <c r="AA5" i="127"/>
  <c r="AA12" i="127"/>
  <c r="AA11" i="127"/>
  <c r="AA10" i="127"/>
  <c r="AA8" i="127"/>
  <c r="AA6" i="127"/>
  <c r="AB44" i="127"/>
  <c r="AB34" i="127" s="1"/>
  <c r="Z40" i="127"/>
  <c r="Z40" i="126"/>
  <c r="AA30" i="126"/>
  <c r="AA26" i="126"/>
  <c r="AA24" i="126"/>
  <c r="AA20" i="126"/>
  <c r="AA17" i="126"/>
  <c r="AA31" i="126"/>
  <c r="AA28" i="126"/>
  <c r="AA25" i="126"/>
  <c r="AA23" i="126"/>
  <c r="AA22" i="126"/>
  <c r="AA21" i="126"/>
  <c r="AA19" i="126"/>
  <c r="AA15" i="126"/>
  <c r="AA33" i="126"/>
  <c r="AA32" i="126"/>
  <c r="AA14" i="126"/>
  <c r="AA11" i="126"/>
  <c r="AA9" i="126"/>
  <c r="AA5" i="126"/>
  <c r="AA12" i="126"/>
  <c r="AA16" i="126"/>
  <c r="AA10" i="126"/>
  <c r="AA8" i="126"/>
  <c r="AA6" i="126"/>
  <c r="AA27" i="126"/>
  <c r="AA29" i="126"/>
  <c r="AA18" i="126"/>
  <c r="AA13" i="126"/>
  <c r="AA7" i="126"/>
  <c r="AB44" i="126"/>
  <c r="AB34" i="126" s="1"/>
  <c r="AA30" i="125"/>
  <c r="AA26" i="125"/>
  <c r="AA24" i="125"/>
  <c r="AA20" i="125"/>
  <c r="AA33" i="125"/>
  <c r="AA31" i="125"/>
  <c r="AA27" i="125"/>
  <c r="AA23" i="125"/>
  <c r="AA19" i="125"/>
  <c r="AA17" i="125"/>
  <c r="AA13" i="125"/>
  <c r="AA29" i="125"/>
  <c r="AA25" i="125"/>
  <c r="AA21" i="125"/>
  <c r="AA15" i="125"/>
  <c r="AA11" i="125"/>
  <c r="AA9" i="125"/>
  <c r="AA5" i="125"/>
  <c r="AA32" i="125"/>
  <c r="AA28" i="125"/>
  <c r="AA22" i="125"/>
  <c r="AA18" i="125"/>
  <c r="AA16" i="125"/>
  <c r="AA14" i="125"/>
  <c r="AA10" i="125"/>
  <c r="AA8" i="125"/>
  <c r="AA6" i="125"/>
  <c r="AA7" i="125"/>
  <c r="AA12" i="125"/>
  <c r="AB44" i="125"/>
  <c r="AB34" i="125" s="1"/>
  <c r="Z40" i="124"/>
  <c r="AA32" i="124"/>
  <c r="AA28" i="124"/>
  <c r="AA29" i="124"/>
  <c r="AA25" i="124"/>
  <c r="AA21" i="124"/>
  <c r="AA30" i="124"/>
  <c r="AA26" i="124"/>
  <c r="AA24" i="124"/>
  <c r="AA20" i="124"/>
  <c r="AA27" i="124"/>
  <c r="AA17" i="124"/>
  <c r="AA13" i="124"/>
  <c r="AA7" i="124"/>
  <c r="AA31" i="124"/>
  <c r="AA22" i="124"/>
  <c r="AA15" i="124"/>
  <c r="AA18" i="124"/>
  <c r="AA12" i="124"/>
  <c r="AA11" i="124"/>
  <c r="AA10" i="124"/>
  <c r="AA33" i="124"/>
  <c r="AA23" i="124"/>
  <c r="AA16" i="124"/>
  <c r="AA14" i="124"/>
  <c r="AA9" i="124"/>
  <c r="AA8" i="124"/>
  <c r="AA19" i="124"/>
  <c r="AA5" i="124"/>
  <c r="AA6" i="124"/>
  <c r="AB44" i="124"/>
  <c r="AB34" i="124" s="1"/>
  <c r="AA32" i="123"/>
  <c r="AA29" i="123"/>
  <c r="AA25" i="123"/>
  <c r="AA21" i="123"/>
  <c r="AA27" i="123"/>
  <c r="AA17" i="123"/>
  <c r="AA13" i="123"/>
  <c r="AA31" i="123"/>
  <c r="AA24" i="123"/>
  <c r="AA23" i="123"/>
  <c r="AA22" i="123"/>
  <c r="AA20" i="123"/>
  <c r="AA19" i="123"/>
  <c r="AA33" i="123"/>
  <c r="AA28" i="123"/>
  <c r="AA26" i="123"/>
  <c r="AA15" i="123"/>
  <c r="AA11" i="123"/>
  <c r="AA14" i="123"/>
  <c r="AA10" i="123"/>
  <c r="AA8" i="123"/>
  <c r="AA6" i="123"/>
  <c r="AA16" i="123"/>
  <c r="AA7" i="123"/>
  <c r="AA18" i="123"/>
  <c r="AA12" i="123"/>
  <c r="AA30" i="123"/>
  <c r="AA9" i="123"/>
  <c r="AA5" i="123"/>
  <c r="AB44" i="123"/>
  <c r="AB34" i="123" s="1"/>
  <c r="Z40" i="123"/>
  <c r="AC33" i="122"/>
  <c r="AD33" i="122" s="1"/>
  <c r="AC31" i="122"/>
  <c r="AD31" i="122" s="1"/>
  <c r="AC27" i="122"/>
  <c r="AD27" i="122" s="1"/>
  <c r="AC23" i="122"/>
  <c r="AD23" i="122" s="1"/>
  <c r="AC19" i="122"/>
  <c r="AD19" i="122" s="1"/>
  <c r="AD34" i="122"/>
  <c r="AC29" i="122"/>
  <c r="AD29" i="122" s="1"/>
  <c r="AC25" i="122"/>
  <c r="AD25" i="122" s="1"/>
  <c r="AC21" i="122"/>
  <c r="AD21" i="122" s="1"/>
  <c r="AC18" i="122"/>
  <c r="AD18" i="122" s="1"/>
  <c r="AC16" i="122"/>
  <c r="AD16" i="122" s="1"/>
  <c r="AC14" i="122"/>
  <c r="AD14" i="122" s="1"/>
  <c r="AC10" i="122"/>
  <c r="AD10" i="122" s="1"/>
  <c r="AC32" i="122"/>
  <c r="AD32" i="122" s="1"/>
  <c r="AC30" i="122"/>
  <c r="AD30" i="122" s="1"/>
  <c r="AC28" i="122"/>
  <c r="AD28" i="122" s="1"/>
  <c r="AC26" i="122"/>
  <c r="AD26" i="122" s="1"/>
  <c r="AC12" i="122"/>
  <c r="AD12" i="122" s="1"/>
  <c r="AC17" i="122"/>
  <c r="AD17" i="122" s="1"/>
  <c r="AC15" i="122"/>
  <c r="AD15" i="122" s="1"/>
  <c r="L35" i="122" s="1"/>
  <c r="L36" i="122" s="1"/>
  <c r="AC11" i="122"/>
  <c r="AD11" i="122" s="1"/>
  <c r="AC9" i="122"/>
  <c r="AD9" i="122" s="1"/>
  <c r="AC5" i="122"/>
  <c r="AC8" i="122"/>
  <c r="AD8" i="122" s="1"/>
  <c r="AC6" i="122"/>
  <c r="AD6" i="122" s="1"/>
  <c r="AC24" i="122"/>
  <c r="AD24" i="122" s="1"/>
  <c r="AC22" i="122"/>
  <c r="AD22" i="122" s="1"/>
  <c r="AC20" i="122"/>
  <c r="AD20" i="122" s="1"/>
  <c r="AC13" i="122"/>
  <c r="AD13" i="122" s="1"/>
  <c r="AC7" i="122"/>
  <c r="AD7" i="122" s="1"/>
  <c r="AB40" i="122"/>
  <c r="Z40" i="121"/>
  <c r="AA30" i="121"/>
  <c r="AA26" i="121"/>
  <c r="AA24" i="121"/>
  <c r="AA20" i="121"/>
  <c r="AA33" i="121"/>
  <c r="AA31" i="121"/>
  <c r="AA29" i="121"/>
  <c r="AA27" i="121"/>
  <c r="AA18" i="121"/>
  <c r="AA16" i="121"/>
  <c r="AA14" i="121"/>
  <c r="AA17" i="121"/>
  <c r="AA32" i="121"/>
  <c r="AA28" i="121"/>
  <c r="AA25" i="121"/>
  <c r="AA23" i="121"/>
  <c r="AA22" i="121"/>
  <c r="AA21" i="121"/>
  <c r="AA19" i="121"/>
  <c r="AA12" i="121"/>
  <c r="AA15" i="121"/>
  <c r="AA13" i="121"/>
  <c r="AA11" i="121"/>
  <c r="AA9" i="121"/>
  <c r="AA5" i="121"/>
  <c r="AA10" i="121"/>
  <c r="AA8" i="121"/>
  <c r="AA6" i="121"/>
  <c r="AA7" i="121"/>
  <c r="AB44" i="121"/>
  <c r="AB34" i="121" s="1"/>
  <c r="Z40" i="119"/>
  <c r="AA29" i="119"/>
  <c r="AA25" i="119"/>
  <c r="AA21" i="119"/>
  <c r="AA33" i="119"/>
  <c r="AA31" i="119"/>
  <c r="AA27" i="119"/>
  <c r="AA23" i="119"/>
  <c r="AA19" i="119"/>
  <c r="AA32" i="119"/>
  <c r="AA30" i="119"/>
  <c r="AA28" i="119"/>
  <c r="AA26" i="119"/>
  <c r="AA18" i="119"/>
  <c r="AA16" i="119"/>
  <c r="AA14" i="119"/>
  <c r="AA10" i="119"/>
  <c r="AA24" i="119"/>
  <c r="AA22" i="119"/>
  <c r="AA15" i="119"/>
  <c r="AA13" i="119"/>
  <c r="AA12" i="119"/>
  <c r="AA11" i="119"/>
  <c r="AA8" i="119"/>
  <c r="AA6" i="119"/>
  <c r="AA7" i="119"/>
  <c r="AA17" i="119"/>
  <c r="AA20" i="119"/>
  <c r="AA9" i="119"/>
  <c r="AA5" i="119"/>
  <c r="AB44" i="119"/>
  <c r="AB34" i="119" s="1"/>
  <c r="AA30" i="118"/>
  <c r="AA26" i="118"/>
  <c r="AA24" i="118"/>
  <c r="AA20" i="118"/>
  <c r="AA33" i="118"/>
  <c r="AA31" i="118"/>
  <c r="AA27" i="118"/>
  <c r="AA23" i="118"/>
  <c r="AA19" i="118"/>
  <c r="AA17" i="118"/>
  <c r="AA13" i="118"/>
  <c r="AA32" i="118"/>
  <c r="AA28" i="118"/>
  <c r="AA22" i="118"/>
  <c r="AA15" i="118"/>
  <c r="AA11" i="118"/>
  <c r="AA9" i="118"/>
  <c r="AA10" i="118"/>
  <c r="AA25" i="118"/>
  <c r="AA21" i="118"/>
  <c r="AA18" i="118"/>
  <c r="AA12" i="118"/>
  <c r="AA6" i="118"/>
  <c r="AA16" i="118"/>
  <c r="AA7" i="118"/>
  <c r="AA29" i="118"/>
  <c r="AA14" i="118"/>
  <c r="AA8" i="118"/>
  <c r="AA5" i="118"/>
  <c r="AB44" i="118"/>
  <c r="AB34" i="118" s="1"/>
  <c r="Z40" i="118"/>
  <c r="AA32" i="117"/>
  <c r="AA28" i="117"/>
  <c r="AA22" i="117"/>
  <c r="AA29" i="117"/>
  <c r="AA25" i="117"/>
  <c r="AA21" i="117"/>
  <c r="AA30" i="117"/>
  <c r="AA26" i="117"/>
  <c r="AA24" i="117"/>
  <c r="AA20" i="117"/>
  <c r="AA33" i="117"/>
  <c r="AA31" i="117"/>
  <c r="AA27" i="117"/>
  <c r="AA23" i="117"/>
  <c r="AA19" i="117"/>
  <c r="AA17" i="117"/>
  <c r="AA13" i="117"/>
  <c r="AA7" i="117"/>
  <c r="AA12" i="117"/>
  <c r="AA15" i="117"/>
  <c r="AA11" i="117"/>
  <c r="AA9" i="117"/>
  <c r="AA5" i="117"/>
  <c r="AA18" i="117"/>
  <c r="AA16" i="117"/>
  <c r="AA14" i="117"/>
  <c r="AA10" i="117"/>
  <c r="AA8" i="117"/>
  <c r="AA6" i="117"/>
  <c r="AB44" i="117"/>
  <c r="AB34" i="117" s="1"/>
  <c r="Z40" i="117"/>
  <c r="AA32" i="113"/>
  <c r="AA28" i="113"/>
  <c r="AA22" i="113"/>
  <c r="AA29" i="113"/>
  <c r="AA25" i="113"/>
  <c r="AA21" i="113"/>
  <c r="AA30" i="113"/>
  <c r="AA26" i="113"/>
  <c r="AA24" i="113"/>
  <c r="AA20" i="113"/>
  <c r="AA33" i="113"/>
  <c r="AA31" i="113"/>
  <c r="AA27" i="113"/>
  <c r="AA23" i="113"/>
  <c r="AA19" i="113"/>
  <c r="AA17" i="113"/>
  <c r="AA13" i="113"/>
  <c r="AA7" i="113"/>
  <c r="AA15" i="113"/>
  <c r="AA11" i="113"/>
  <c r="AA9" i="113"/>
  <c r="AA5" i="113"/>
  <c r="AA18" i="113"/>
  <c r="AA12" i="113"/>
  <c r="AA6" i="113"/>
  <c r="AA14" i="113"/>
  <c r="AA8" i="113"/>
  <c r="AA16" i="113"/>
  <c r="AA10" i="113"/>
  <c r="AB44" i="113"/>
  <c r="AB34" i="113" s="1"/>
  <c r="Z40" i="113"/>
  <c r="AB32" i="140" l="1"/>
  <c r="AB28" i="140"/>
  <c r="AB22" i="140"/>
  <c r="AB29" i="140"/>
  <c r="AB25" i="140"/>
  <c r="AB21" i="140"/>
  <c r="AB33" i="140"/>
  <c r="AB15" i="140"/>
  <c r="AB11" i="140"/>
  <c r="AB18" i="140"/>
  <c r="AB16" i="140"/>
  <c r="AB31" i="140"/>
  <c r="AB27" i="140"/>
  <c r="AB30" i="140"/>
  <c r="AB19" i="140"/>
  <c r="AB12" i="140"/>
  <c r="AB9" i="140"/>
  <c r="AB5" i="140"/>
  <c r="AB26" i="140"/>
  <c r="AB20" i="140"/>
  <c r="AB10" i="140"/>
  <c r="AB8" i="140"/>
  <c r="AB6" i="140"/>
  <c r="AB7" i="140"/>
  <c r="AB24" i="140"/>
  <c r="AB23" i="140"/>
  <c r="AB17" i="140"/>
  <c r="AB14" i="140"/>
  <c r="AB13" i="140"/>
  <c r="AC44" i="140"/>
  <c r="AC34" i="140" s="1"/>
  <c r="AA40" i="140"/>
  <c r="AA40" i="139"/>
  <c r="AB32" i="139"/>
  <c r="AB28" i="139"/>
  <c r="AB22" i="139"/>
  <c r="AB29" i="139"/>
  <c r="AB25" i="139"/>
  <c r="AB21" i="139"/>
  <c r="AB30" i="139"/>
  <c r="AB26" i="139"/>
  <c r="AB24" i="139"/>
  <c r="AB33" i="139"/>
  <c r="AB31" i="139"/>
  <c r="AB27" i="139"/>
  <c r="AB23" i="139"/>
  <c r="AB19" i="139"/>
  <c r="AB17" i="139"/>
  <c r="AB13" i="139"/>
  <c r="AB7" i="139"/>
  <c r="AB18" i="139"/>
  <c r="AB16" i="139"/>
  <c r="AB12" i="139"/>
  <c r="AB20" i="139"/>
  <c r="AB15" i="139"/>
  <c r="AB11" i="139"/>
  <c r="AB9" i="139"/>
  <c r="AB5" i="139"/>
  <c r="AB8" i="139"/>
  <c r="AB10" i="139"/>
  <c r="AB6" i="139"/>
  <c r="AB14" i="139"/>
  <c r="AC44" i="139"/>
  <c r="AC34" i="139" s="1"/>
  <c r="AB29" i="138"/>
  <c r="AB25" i="138"/>
  <c r="AB21" i="138"/>
  <c r="AB30" i="138"/>
  <c r="AB26" i="138"/>
  <c r="AB24" i="138"/>
  <c r="AB33" i="138"/>
  <c r="AB31" i="138"/>
  <c r="AB27" i="138"/>
  <c r="AB23" i="138"/>
  <c r="AB32" i="138"/>
  <c r="AB28" i="138"/>
  <c r="AB22" i="138"/>
  <c r="AB20" i="138"/>
  <c r="AB19" i="138"/>
  <c r="AB18" i="138"/>
  <c r="AB16" i="138"/>
  <c r="AB14" i="138"/>
  <c r="AB10" i="138"/>
  <c r="AB8" i="138"/>
  <c r="AB6" i="138"/>
  <c r="AB17" i="138"/>
  <c r="AB13" i="138"/>
  <c r="AB7" i="138"/>
  <c r="AB12" i="138"/>
  <c r="AB15" i="138"/>
  <c r="AB11" i="138"/>
  <c r="AB9" i="138"/>
  <c r="AB5" i="138"/>
  <c r="AC44" i="138"/>
  <c r="AC34" i="138" s="1"/>
  <c r="AA40" i="138"/>
  <c r="AB29" i="137"/>
  <c r="AB30" i="137"/>
  <c r="AB26" i="137"/>
  <c r="AB24" i="137"/>
  <c r="AB33" i="137"/>
  <c r="AB31" i="137"/>
  <c r="AB27" i="137"/>
  <c r="AB23" i="137"/>
  <c r="AB32" i="137"/>
  <c r="AB28" i="137"/>
  <c r="AB22" i="137"/>
  <c r="AB19" i="137"/>
  <c r="AB15" i="137"/>
  <c r="AB11" i="137"/>
  <c r="AB9" i="137"/>
  <c r="AB21" i="137"/>
  <c r="AB20" i="137"/>
  <c r="AB18" i="137"/>
  <c r="AB16" i="137"/>
  <c r="AB14" i="137"/>
  <c r="AB10" i="137"/>
  <c r="AB8" i="137"/>
  <c r="AB6" i="137"/>
  <c r="AB13" i="137"/>
  <c r="AB12" i="137"/>
  <c r="AB7" i="137"/>
  <c r="AB25" i="137"/>
  <c r="AB5" i="137"/>
  <c r="AB17" i="137"/>
  <c r="AC44" i="137"/>
  <c r="AC34" i="137" s="1"/>
  <c r="AA40" i="137"/>
  <c r="AA40" i="135"/>
  <c r="AB29" i="135"/>
  <c r="AB30" i="135"/>
  <c r="AB33" i="135"/>
  <c r="AB31" i="135"/>
  <c r="AB27" i="135"/>
  <c r="AB23" i="135"/>
  <c r="AB19" i="135"/>
  <c r="AB32" i="135"/>
  <c r="AB28" i="135"/>
  <c r="AB22" i="135"/>
  <c r="AB26" i="135"/>
  <c r="AB12" i="135"/>
  <c r="AB25" i="135"/>
  <c r="AB24" i="135"/>
  <c r="AB21" i="135"/>
  <c r="AB20" i="135"/>
  <c r="AB15" i="135"/>
  <c r="AB11" i="135"/>
  <c r="AB9" i="135"/>
  <c r="AB5" i="135"/>
  <c r="AB18" i="135"/>
  <c r="AB17" i="135"/>
  <c r="AB16" i="135"/>
  <c r="AB14" i="135"/>
  <c r="AB13" i="135"/>
  <c r="AB10" i="135"/>
  <c r="AB8" i="135"/>
  <c r="AB7" i="135"/>
  <c r="AB6" i="135"/>
  <c r="AC44" i="135"/>
  <c r="AC34" i="135" s="1"/>
  <c r="AA40" i="134"/>
  <c r="AB30" i="134"/>
  <c r="AB26" i="134"/>
  <c r="AB24" i="134"/>
  <c r="AB20" i="134"/>
  <c r="AB32" i="134"/>
  <c r="AB28" i="134"/>
  <c r="AB22" i="134"/>
  <c r="AB23" i="134"/>
  <c r="AB19" i="134"/>
  <c r="AB12" i="134"/>
  <c r="AB33" i="134"/>
  <c r="AB15" i="134"/>
  <c r="AB27" i="134"/>
  <c r="AB7" i="134"/>
  <c r="AB29" i="134"/>
  <c r="AB18" i="134"/>
  <c r="AB17" i="134"/>
  <c r="AB25" i="134"/>
  <c r="AB21" i="134"/>
  <c r="AB31" i="134"/>
  <c r="AB16" i="134"/>
  <c r="AB14" i="134"/>
  <c r="AB11" i="134"/>
  <c r="AB10" i="134"/>
  <c r="AB9" i="134"/>
  <c r="AB5" i="134"/>
  <c r="AB13" i="134"/>
  <c r="AB6" i="134"/>
  <c r="AB8" i="134"/>
  <c r="AC44" i="134"/>
  <c r="AC34" i="134" s="1"/>
  <c r="AB40" i="133"/>
  <c r="AC32" i="133"/>
  <c r="AD32" i="133" s="1"/>
  <c r="AC28" i="133"/>
  <c r="AD28" i="133" s="1"/>
  <c r="AC22" i="133"/>
  <c r="AD22" i="133" s="1"/>
  <c r="AD34" i="133"/>
  <c r="AC29" i="133"/>
  <c r="AD29" i="133" s="1"/>
  <c r="AC25" i="133"/>
  <c r="AD25" i="133" s="1"/>
  <c r="AC21" i="133"/>
  <c r="AD21" i="133" s="1"/>
  <c r="AC30" i="133"/>
  <c r="AD30" i="133" s="1"/>
  <c r="AC26" i="133"/>
  <c r="AD26" i="133" s="1"/>
  <c r="AC12" i="133"/>
  <c r="AD12" i="133" s="1"/>
  <c r="AC33" i="133"/>
  <c r="AD33" i="133" s="1"/>
  <c r="AC24" i="133"/>
  <c r="AD24" i="133" s="1"/>
  <c r="AC23" i="133"/>
  <c r="AD23" i="133" s="1"/>
  <c r="AC20" i="133"/>
  <c r="AD20" i="133" s="1"/>
  <c r="AC19" i="133"/>
  <c r="AD19" i="133" s="1"/>
  <c r="AC15" i="133"/>
  <c r="AD15" i="133" s="1"/>
  <c r="L35" i="133" s="1"/>
  <c r="L36" i="133" s="1"/>
  <c r="AC11" i="133"/>
  <c r="AD11" i="133" s="1"/>
  <c r="AC18" i="133"/>
  <c r="AD18" i="133" s="1"/>
  <c r="AC17" i="133"/>
  <c r="AD17" i="133" s="1"/>
  <c r="AC6" i="133"/>
  <c r="AD6" i="133" s="1"/>
  <c r="AC27" i="133"/>
  <c r="AD27" i="133" s="1"/>
  <c r="AC9" i="133"/>
  <c r="AD9" i="133" s="1"/>
  <c r="AC7" i="133"/>
  <c r="AD7" i="133" s="1"/>
  <c r="AC16" i="133"/>
  <c r="AD16" i="133" s="1"/>
  <c r="AC8" i="133"/>
  <c r="AD8" i="133" s="1"/>
  <c r="AC31" i="133"/>
  <c r="AD31" i="133" s="1"/>
  <c r="AC14" i="133"/>
  <c r="AD14" i="133" s="1"/>
  <c r="AC13" i="133"/>
  <c r="AD13" i="133" s="1"/>
  <c r="AC10" i="133"/>
  <c r="AD10" i="133" s="1"/>
  <c r="AC5" i="133"/>
  <c r="AB30" i="132"/>
  <c r="AB26" i="132"/>
  <c r="AB24" i="132"/>
  <c r="AB20" i="132"/>
  <c r="AB32" i="132"/>
  <c r="AB28" i="132"/>
  <c r="AB22" i="132"/>
  <c r="AB23" i="132"/>
  <c r="AB19" i="132"/>
  <c r="AB17" i="132"/>
  <c r="AB13" i="132"/>
  <c r="AB7" i="132"/>
  <c r="AB31" i="132"/>
  <c r="AB29" i="132"/>
  <c r="AB27" i="132"/>
  <c r="AB25" i="132"/>
  <c r="AB21" i="132"/>
  <c r="AB15" i="132"/>
  <c r="AB11" i="132"/>
  <c r="AB14" i="132"/>
  <c r="AB10" i="132"/>
  <c r="AB33" i="132"/>
  <c r="AB9" i="132"/>
  <c r="AB6" i="132"/>
  <c r="AB18" i="132"/>
  <c r="AB12" i="132"/>
  <c r="AB8" i="132"/>
  <c r="AB16" i="132"/>
  <c r="AB5" i="132"/>
  <c r="AC44" i="132"/>
  <c r="AC34" i="132" s="1"/>
  <c r="AA40" i="132"/>
  <c r="AA40" i="131"/>
  <c r="AB33" i="131"/>
  <c r="AB31" i="131"/>
  <c r="AB27" i="131"/>
  <c r="AB23" i="131"/>
  <c r="AB19" i="131"/>
  <c r="AB32" i="131"/>
  <c r="AB28" i="131"/>
  <c r="AB22" i="131"/>
  <c r="AB29" i="131"/>
  <c r="AB25" i="131"/>
  <c r="AB24" i="131"/>
  <c r="AB21" i="131"/>
  <c r="AB20" i="131"/>
  <c r="AB12" i="131"/>
  <c r="AB15" i="131"/>
  <c r="AB11" i="131"/>
  <c r="AB9" i="131"/>
  <c r="AB30" i="131"/>
  <c r="AB10" i="131"/>
  <c r="AB5" i="131"/>
  <c r="AB26" i="131"/>
  <c r="AB18" i="131"/>
  <c r="AB17" i="131"/>
  <c r="AB8" i="131"/>
  <c r="AB7" i="131"/>
  <c r="AB6" i="131"/>
  <c r="AB16" i="131"/>
  <c r="AB14" i="131"/>
  <c r="AB13" i="131"/>
  <c r="AC44" i="131"/>
  <c r="AC34" i="131" s="1"/>
  <c r="AB30" i="130"/>
  <c r="AB26" i="130"/>
  <c r="AB24" i="130"/>
  <c r="AB20" i="130"/>
  <c r="AB32" i="130"/>
  <c r="AB28" i="130"/>
  <c r="AB22" i="130"/>
  <c r="AB33" i="130"/>
  <c r="AB15" i="130"/>
  <c r="AB11" i="130"/>
  <c r="AB17" i="130"/>
  <c r="AB13" i="130"/>
  <c r="AB16" i="130"/>
  <c r="AB9" i="130"/>
  <c r="AB5" i="130"/>
  <c r="AB29" i="130"/>
  <c r="AB25" i="130"/>
  <c r="AB23" i="130"/>
  <c r="AB21" i="130"/>
  <c r="AB19" i="130"/>
  <c r="AB14" i="130"/>
  <c r="AB10" i="130"/>
  <c r="AB8" i="130"/>
  <c r="AB6" i="130"/>
  <c r="AB7" i="130"/>
  <c r="AB31" i="130"/>
  <c r="AB27" i="130"/>
  <c r="AB18" i="130"/>
  <c r="AB12" i="130"/>
  <c r="AC44" i="130"/>
  <c r="AC34" i="130" s="1"/>
  <c r="AA40" i="130"/>
  <c r="AA40" i="129"/>
  <c r="AB30" i="129"/>
  <c r="AB26" i="129"/>
  <c r="AB24" i="129"/>
  <c r="AB20" i="129"/>
  <c r="AB32" i="129"/>
  <c r="AB28" i="129"/>
  <c r="AB22" i="129"/>
  <c r="AB12" i="129"/>
  <c r="AB33" i="129"/>
  <c r="AB31" i="129"/>
  <c r="AB19" i="129"/>
  <c r="AB16" i="129"/>
  <c r="AB10" i="129"/>
  <c r="AB8" i="129"/>
  <c r="AB6" i="129"/>
  <c r="AB25" i="129"/>
  <c r="AB18" i="129"/>
  <c r="AB7" i="129"/>
  <c r="AB29" i="129"/>
  <c r="AB27" i="129"/>
  <c r="AB23" i="129"/>
  <c r="AB17" i="129"/>
  <c r="AB15" i="129"/>
  <c r="AB14" i="129"/>
  <c r="AB11" i="129"/>
  <c r="AB21" i="129"/>
  <c r="AB13" i="129"/>
  <c r="AB9" i="129"/>
  <c r="AB5" i="129"/>
  <c r="AC44" i="129"/>
  <c r="AC34" i="129" s="1"/>
  <c r="AB29" i="128"/>
  <c r="AB25" i="128"/>
  <c r="AB21" i="128"/>
  <c r="AB30" i="128"/>
  <c r="AB26" i="128"/>
  <c r="AB24" i="128"/>
  <c r="AB20" i="128"/>
  <c r="AB33" i="128"/>
  <c r="AB31" i="128"/>
  <c r="AB27" i="128"/>
  <c r="AB23" i="128"/>
  <c r="AB32" i="128"/>
  <c r="AB28" i="128"/>
  <c r="AB22" i="128"/>
  <c r="AB15" i="128"/>
  <c r="AB11" i="128"/>
  <c r="AB9" i="128"/>
  <c r="AB18" i="128"/>
  <c r="AB16" i="128"/>
  <c r="AB14" i="128"/>
  <c r="AB10" i="128"/>
  <c r="AB8" i="128"/>
  <c r="AB6" i="128"/>
  <c r="AB17" i="128"/>
  <c r="AB13" i="128"/>
  <c r="AB7" i="128"/>
  <c r="AB19" i="128"/>
  <c r="AB12" i="128"/>
  <c r="AB5" i="128"/>
  <c r="AC44" i="128"/>
  <c r="AC34" i="128" s="1"/>
  <c r="AA40" i="128"/>
  <c r="AB30" i="127"/>
  <c r="AB26" i="127"/>
  <c r="AB24" i="127"/>
  <c r="AB20" i="127"/>
  <c r="AB32" i="127"/>
  <c r="AB28" i="127"/>
  <c r="AB22" i="127"/>
  <c r="AB17" i="127"/>
  <c r="AB13" i="127"/>
  <c r="AB23" i="127"/>
  <c r="AB19" i="127"/>
  <c r="AB12" i="127"/>
  <c r="AB29" i="127"/>
  <c r="AB18" i="127"/>
  <c r="AB33" i="127"/>
  <c r="AB31" i="127"/>
  <c r="AB9" i="127"/>
  <c r="AB5" i="127"/>
  <c r="AB25" i="127"/>
  <c r="AB21" i="127"/>
  <c r="AB16" i="127"/>
  <c r="AB11" i="127"/>
  <c r="AB10" i="127"/>
  <c r="AB8" i="127"/>
  <c r="AB6" i="127"/>
  <c r="AB27" i="127"/>
  <c r="AB15" i="127"/>
  <c r="AB14" i="127"/>
  <c r="AB7" i="127"/>
  <c r="AC44" i="127"/>
  <c r="AC34" i="127" s="1"/>
  <c r="AA40" i="127"/>
  <c r="AA40" i="126"/>
  <c r="AB33" i="126"/>
  <c r="AB31" i="126"/>
  <c r="AB27" i="126"/>
  <c r="AB23" i="126"/>
  <c r="AB19" i="126"/>
  <c r="AB30" i="126"/>
  <c r="AB28" i="126"/>
  <c r="AB25" i="126"/>
  <c r="AB22" i="126"/>
  <c r="AB21" i="126"/>
  <c r="AB24" i="126"/>
  <c r="AB20" i="126"/>
  <c r="AB15" i="126"/>
  <c r="AB32" i="126"/>
  <c r="AB29" i="126"/>
  <c r="AB26" i="126"/>
  <c r="AB18" i="126"/>
  <c r="AB16" i="126"/>
  <c r="AB14" i="126"/>
  <c r="AB17" i="126"/>
  <c r="AB10" i="126"/>
  <c r="AB8" i="126"/>
  <c r="AB6" i="126"/>
  <c r="AB13" i="126"/>
  <c r="AB7" i="126"/>
  <c r="AB11" i="126"/>
  <c r="AB12" i="126"/>
  <c r="AB5" i="126"/>
  <c r="AB9" i="126"/>
  <c r="AC44" i="126"/>
  <c r="AC34" i="126" s="1"/>
  <c r="AB33" i="125"/>
  <c r="AB31" i="125"/>
  <c r="AB27" i="125"/>
  <c r="AB23" i="125"/>
  <c r="AB19" i="125"/>
  <c r="AB32" i="125"/>
  <c r="AB28" i="125"/>
  <c r="AB22" i="125"/>
  <c r="AB30" i="125"/>
  <c r="AB26" i="125"/>
  <c r="AB12" i="125"/>
  <c r="AB29" i="125"/>
  <c r="AB25" i="125"/>
  <c r="AB24" i="125"/>
  <c r="AB21" i="125"/>
  <c r="AB20" i="125"/>
  <c r="AB15" i="125"/>
  <c r="AB18" i="125"/>
  <c r="AB16" i="125"/>
  <c r="AB14" i="125"/>
  <c r="AB10" i="125"/>
  <c r="AB8" i="125"/>
  <c r="AB6" i="125"/>
  <c r="AB17" i="125"/>
  <c r="AB13" i="125"/>
  <c r="AB7" i="125"/>
  <c r="AB11" i="125"/>
  <c r="AB5" i="125"/>
  <c r="AB9" i="125"/>
  <c r="AC44" i="125"/>
  <c r="AC34" i="125" s="1"/>
  <c r="AA40" i="125"/>
  <c r="AB29" i="124"/>
  <c r="AB25" i="124"/>
  <c r="AB30" i="124"/>
  <c r="AB26" i="124"/>
  <c r="AB24" i="124"/>
  <c r="AB33" i="124"/>
  <c r="AB31" i="124"/>
  <c r="AB27" i="124"/>
  <c r="AB23" i="124"/>
  <c r="AB19" i="124"/>
  <c r="AB12" i="124"/>
  <c r="AB18" i="124"/>
  <c r="AB16" i="124"/>
  <c r="AB14" i="124"/>
  <c r="AB32" i="124"/>
  <c r="AB22" i="124"/>
  <c r="AB13" i="124"/>
  <c r="AB9" i="124"/>
  <c r="AB8" i="124"/>
  <c r="AB20" i="124"/>
  <c r="AB7" i="124"/>
  <c r="AB5" i="124"/>
  <c r="AB28" i="124"/>
  <c r="AB21" i="124"/>
  <c r="AB17" i="124"/>
  <c r="AB15" i="124"/>
  <c r="AB11" i="124"/>
  <c r="AB10" i="124"/>
  <c r="AB6" i="124"/>
  <c r="AC44" i="124"/>
  <c r="AC34" i="124" s="1"/>
  <c r="AA40" i="124"/>
  <c r="AB30" i="123"/>
  <c r="AB26" i="123"/>
  <c r="AB24" i="123"/>
  <c r="AB20" i="123"/>
  <c r="AB33" i="123"/>
  <c r="AB31" i="123"/>
  <c r="AB32" i="123"/>
  <c r="AB23" i="123"/>
  <c r="AB22" i="123"/>
  <c r="AB19" i="123"/>
  <c r="AB12" i="123"/>
  <c r="AB28" i="123"/>
  <c r="AB25" i="123"/>
  <c r="AB21" i="123"/>
  <c r="AB15" i="123"/>
  <c r="AB18" i="123"/>
  <c r="AB16" i="123"/>
  <c r="AB14" i="123"/>
  <c r="AB17" i="123"/>
  <c r="AB7" i="123"/>
  <c r="AB13" i="123"/>
  <c r="AB11" i="123"/>
  <c r="AB9" i="123"/>
  <c r="AB5" i="123"/>
  <c r="AB29" i="123"/>
  <c r="AB27" i="123"/>
  <c r="AB10" i="123"/>
  <c r="AB8" i="123"/>
  <c r="AB6" i="123"/>
  <c r="AC44" i="123"/>
  <c r="AC34" i="123" s="1"/>
  <c r="AA40" i="123"/>
  <c r="AC40" i="122"/>
  <c r="AD5" i="122"/>
  <c r="AB33" i="121"/>
  <c r="AB31" i="121"/>
  <c r="AB27" i="121"/>
  <c r="AB23" i="121"/>
  <c r="AB19" i="121"/>
  <c r="AB32" i="121"/>
  <c r="AB17" i="121"/>
  <c r="AB13" i="121"/>
  <c r="AB30" i="121"/>
  <c r="AB28" i="121"/>
  <c r="AB25" i="121"/>
  <c r="AB22" i="121"/>
  <c r="AB21" i="121"/>
  <c r="AB24" i="121"/>
  <c r="AB20" i="121"/>
  <c r="AB15" i="121"/>
  <c r="AB29" i="121"/>
  <c r="AB26" i="121"/>
  <c r="AB18" i="121"/>
  <c r="AB16" i="121"/>
  <c r="AB14" i="121"/>
  <c r="AB12" i="121"/>
  <c r="AB11" i="121"/>
  <c r="AB9" i="121"/>
  <c r="AB10" i="121"/>
  <c r="AB8" i="121"/>
  <c r="AB6" i="121"/>
  <c r="AB7" i="121"/>
  <c r="AB5" i="121"/>
  <c r="AC44" i="121"/>
  <c r="AC34" i="121" s="1"/>
  <c r="AA40" i="121"/>
  <c r="AA40" i="119"/>
  <c r="AB30" i="119"/>
  <c r="AB26" i="119"/>
  <c r="AB24" i="119"/>
  <c r="AB20" i="119"/>
  <c r="AB32" i="119"/>
  <c r="AB28" i="119"/>
  <c r="AB22" i="119"/>
  <c r="AB31" i="119"/>
  <c r="AB29" i="119"/>
  <c r="AB27" i="119"/>
  <c r="AB25" i="119"/>
  <c r="AB21" i="119"/>
  <c r="AB23" i="119"/>
  <c r="AB19" i="119"/>
  <c r="AB17" i="119"/>
  <c r="AB13" i="119"/>
  <c r="AB8" i="119"/>
  <c r="AB6" i="119"/>
  <c r="AB14" i="119"/>
  <c r="AB10" i="119"/>
  <c r="AB7" i="119"/>
  <c r="AB33" i="119"/>
  <c r="AB16" i="119"/>
  <c r="AB18" i="119"/>
  <c r="AB9" i="119"/>
  <c r="AB5" i="119"/>
  <c r="AB15" i="119"/>
  <c r="AB12" i="119"/>
  <c r="AB11" i="119"/>
  <c r="AC44" i="119"/>
  <c r="AC34" i="119" s="1"/>
  <c r="AB33" i="118"/>
  <c r="AB31" i="118"/>
  <c r="AB27" i="118"/>
  <c r="AB23" i="118"/>
  <c r="AB19" i="118"/>
  <c r="AB32" i="118"/>
  <c r="AB28" i="118"/>
  <c r="AB22" i="118"/>
  <c r="AB29" i="118"/>
  <c r="AB25" i="118"/>
  <c r="AB24" i="118"/>
  <c r="AB21" i="118"/>
  <c r="AB20" i="118"/>
  <c r="AB12" i="118"/>
  <c r="AB18" i="118"/>
  <c r="AB16" i="118"/>
  <c r="AB14" i="118"/>
  <c r="AB10" i="118"/>
  <c r="AB8" i="118"/>
  <c r="AB26" i="118"/>
  <c r="AB17" i="118"/>
  <c r="AB15" i="118"/>
  <c r="AB11" i="118"/>
  <c r="AB6" i="118"/>
  <c r="AB7" i="118"/>
  <c r="AB30" i="118"/>
  <c r="AB13" i="118"/>
  <c r="AB9" i="118"/>
  <c r="AB5" i="118"/>
  <c r="AC44" i="118"/>
  <c r="AC34" i="118" s="1"/>
  <c r="AA40" i="118"/>
  <c r="AA40" i="117"/>
  <c r="AB29" i="117"/>
  <c r="AB25" i="117"/>
  <c r="AB21" i="117"/>
  <c r="AB30" i="117"/>
  <c r="AB26" i="117"/>
  <c r="AB24" i="117"/>
  <c r="AB20" i="117"/>
  <c r="AB33" i="117"/>
  <c r="AB31" i="117"/>
  <c r="AB27" i="117"/>
  <c r="AB23" i="117"/>
  <c r="AB19" i="117"/>
  <c r="AB32" i="117"/>
  <c r="AB28" i="117"/>
  <c r="AB22" i="117"/>
  <c r="AB12" i="117"/>
  <c r="AB15" i="117"/>
  <c r="AB11" i="117"/>
  <c r="AB9" i="117"/>
  <c r="AB5" i="117"/>
  <c r="AB18" i="117"/>
  <c r="AB16" i="117"/>
  <c r="AB14" i="117"/>
  <c r="AB10" i="117"/>
  <c r="AB8" i="117"/>
  <c r="AB6" i="117"/>
  <c r="AB17" i="117"/>
  <c r="AB13" i="117"/>
  <c r="AB7" i="117"/>
  <c r="AC44" i="117"/>
  <c r="AC34" i="117" s="1"/>
  <c r="AB29" i="113"/>
  <c r="AB25" i="113"/>
  <c r="AB21" i="113"/>
  <c r="AB30" i="113"/>
  <c r="AB26" i="113"/>
  <c r="AB24" i="113"/>
  <c r="AB20" i="113"/>
  <c r="AB33" i="113"/>
  <c r="AB31" i="113"/>
  <c r="AB27" i="113"/>
  <c r="AB23" i="113"/>
  <c r="AB32" i="113"/>
  <c r="AB28" i="113"/>
  <c r="AB22" i="113"/>
  <c r="AB12" i="113"/>
  <c r="AB19" i="113"/>
  <c r="AB18" i="113"/>
  <c r="AB16" i="113"/>
  <c r="AB14" i="113"/>
  <c r="AB10" i="113"/>
  <c r="AB8" i="113"/>
  <c r="AB6" i="113"/>
  <c r="AB9" i="113"/>
  <c r="AB7" i="113"/>
  <c r="AB5" i="113"/>
  <c r="AB17" i="113"/>
  <c r="AB13" i="113"/>
  <c r="AB15" i="113"/>
  <c r="AB11" i="113"/>
  <c r="AC44" i="113"/>
  <c r="AC34" i="113" s="1"/>
  <c r="AA40" i="113"/>
  <c r="AD34" i="140" l="1"/>
  <c r="AC29" i="140"/>
  <c r="AD29" i="140" s="1"/>
  <c r="AC25" i="140"/>
  <c r="AD25" i="140" s="1"/>
  <c r="AC21" i="140"/>
  <c r="AD21" i="140" s="1"/>
  <c r="AC30" i="140"/>
  <c r="AD30" i="140" s="1"/>
  <c r="AC26" i="140"/>
  <c r="AD26" i="140" s="1"/>
  <c r="AC24" i="140"/>
  <c r="AD24" i="140" s="1"/>
  <c r="AC20" i="140"/>
  <c r="AD20" i="140" s="1"/>
  <c r="AC18" i="140"/>
  <c r="AD18" i="140" s="1"/>
  <c r="AC16" i="140"/>
  <c r="AD16" i="140" s="1"/>
  <c r="AC14" i="140"/>
  <c r="AD14" i="140" s="1"/>
  <c r="AC31" i="140"/>
  <c r="AD31" i="140" s="1"/>
  <c r="AC27" i="140"/>
  <c r="AD27" i="140" s="1"/>
  <c r="AC17" i="140"/>
  <c r="AD17" i="140" s="1"/>
  <c r="AC23" i="140"/>
  <c r="AD23" i="140" s="1"/>
  <c r="AC22" i="140"/>
  <c r="AD22" i="140" s="1"/>
  <c r="AC10" i="140"/>
  <c r="AD10" i="140" s="1"/>
  <c r="AC8" i="140"/>
  <c r="AD8" i="140" s="1"/>
  <c r="AC6" i="140"/>
  <c r="AD6" i="140" s="1"/>
  <c r="AC33" i="140"/>
  <c r="AD33" i="140" s="1"/>
  <c r="AC32" i="140"/>
  <c r="AD32" i="140" s="1"/>
  <c r="AC7" i="140"/>
  <c r="AD7" i="140" s="1"/>
  <c r="AC28" i="140"/>
  <c r="AD28" i="140" s="1"/>
  <c r="AC13" i="140"/>
  <c r="AD13" i="140" s="1"/>
  <c r="AC19" i="140"/>
  <c r="AD19" i="140" s="1"/>
  <c r="AC15" i="140"/>
  <c r="AD15" i="140" s="1"/>
  <c r="L35" i="140" s="1"/>
  <c r="L36" i="140" s="1"/>
  <c r="AC12" i="140"/>
  <c r="AD12" i="140" s="1"/>
  <c r="AC11" i="140"/>
  <c r="AD11" i="140" s="1"/>
  <c r="AC9" i="140"/>
  <c r="AD9" i="140" s="1"/>
  <c r="AC5" i="140"/>
  <c r="AB40" i="140"/>
  <c r="AD34" i="139"/>
  <c r="AC29" i="139"/>
  <c r="AD29" i="139" s="1"/>
  <c r="AC25" i="139"/>
  <c r="AD25" i="139" s="1"/>
  <c r="AC21" i="139"/>
  <c r="AD21" i="139" s="1"/>
  <c r="AC30" i="139"/>
  <c r="AD30" i="139" s="1"/>
  <c r="AC26" i="139"/>
  <c r="AD26" i="139" s="1"/>
  <c r="AC24" i="139"/>
  <c r="AD24" i="139" s="1"/>
  <c r="AC20" i="139"/>
  <c r="AD20" i="139" s="1"/>
  <c r="AC33" i="139"/>
  <c r="AD33" i="139" s="1"/>
  <c r="AC31" i="139"/>
  <c r="AD31" i="139" s="1"/>
  <c r="AC27" i="139"/>
  <c r="AD27" i="139" s="1"/>
  <c r="AC23" i="139"/>
  <c r="AD23" i="139" s="1"/>
  <c r="AC32" i="139"/>
  <c r="AD32" i="139" s="1"/>
  <c r="AC28" i="139"/>
  <c r="AD28" i="139" s="1"/>
  <c r="AC22" i="139"/>
  <c r="AD22" i="139" s="1"/>
  <c r="AC12" i="139"/>
  <c r="AD12" i="139" s="1"/>
  <c r="AC17" i="139"/>
  <c r="AD17" i="139" s="1"/>
  <c r="AC19" i="139"/>
  <c r="AD19" i="139" s="1"/>
  <c r="AC15" i="139"/>
  <c r="AD15" i="139" s="1"/>
  <c r="L35" i="139" s="1"/>
  <c r="L36" i="139" s="1"/>
  <c r="AC11" i="139"/>
  <c r="AD11" i="139" s="1"/>
  <c r="AC9" i="139"/>
  <c r="AD9" i="139" s="1"/>
  <c r="AC5" i="139"/>
  <c r="AC18" i="139"/>
  <c r="AD18" i="139" s="1"/>
  <c r="AC16" i="139"/>
  <c r="AD16" i="139" s="1"/>
  <c r="AC14" i="139"/>
  <c r="AD14" i="139" s="1"/>
  <c r="AC10" i="139"/>
  <c r="AD10" i="139" s="1"/>
  <c r="AC8" i="139"/>
  <c r="AD8" i="139" s="1"/>
  <c r="AC6" i="139"/>
  <c r="AD6" i="139" s="1"/>
  <c r="AC13" i="139"/>
  <c r="AD13" i="139" s="1"/>
  <c r="AC7" i="139"/>
  <c r="AD7" i="139" s="1"/>
  <c r="AB40" i="139"/>
  <c r="AB40" i="138"/>
  <c r="AC30" i="138"/>
  <c r="AD30" i="138" s="1"/>
  <c r="AC26" i="138"/>
  <c r="AD26" i="138" s="1"/>
  <c r="AC24" i="138"/>
  <c r="AD24" i="138" s="1"/>
  <c r="AC20" i="138"/>
  <c r="AD20" i="138" s="1"/>
  <c r="AC33" i="138"/>
  <c r="AD33" i="138" s="1"/>
  <c r="AC31" i="138"/>
  <c r="AD31" i="138" s="1"/>
  <c r="AC27" i="138"/>
  <c r="AD27" i="138" s="1"/>
  <c r="AC23" i="138"/>
  <c r="AD23" i="138" s="1"/>
  <c r="AC32" i="138"/>
  <c r="AD32" i="138" s="1"/>
  <c r="AC28" i="138"/>
  <c r="AD28" i="138" s="1"/>
  <c r="AC22" i="138"/>
  <c r="AD22" i="138" s="1"/>
  <c r="AD34" i="138"/>
  <c r="AC29" i="138"/>
  <c r="AD29" i="138" s="1"/>
  <c r="AC25" i="138"/>
  <c r="AD25" i="138" s="1"/>
  <c r="AC21" i="138"/>
  <c r="AD21" i="138" s="1"/>
  <c r="AC17" i="138"/>
  <c r="AD17" i="138" s="1"/>
  <c r="AC13" i="138"/>
  <c r="AD13" i="138" s="1"/>
  <c r="AC7" i="138"/>
  <c r="AD7" i="138" s="1"/>
  <c r="AC12" i="138"/>
  <c r="AD12" i="138" s="1"/>
  <c r="AC15" i="138"/>
  <c r="AD15" i="138" s="1"/>
  <c r="L35" i="138" s="1"/>
  <c r="L36" i="138" s="1"/>
  <c r="AC11" i="138"/>
  <c r="AD11" i="138" s="1"/>
  <c r="AC9" i="138"/>
  <c r="AD9" i="138" s="1"/>
  <c r="AC5" i="138"/>
  <c r="AC19" i="138"/>
  <c r="AD19" i="138" s="1"/>
  <c r="AC18" i="138"/>
  <c r="AD18" i="138" s="1"/>
  <c r="AC16" i="138"/>
  <c r="AD16" i="138" s="1"/>
  <c r="AC14" i="138"/>
  <c r="AD14" i="138" s="1"/>
  <c r="AC10" i="138"/>
  <c r="AD10" i="138" s="1"/>
  <c r="AC8" i="138"/>
  <c r="AD8" i="138" s="1"/>
  <c r="AC6" i="138"/>
  <c r="AD6" i="138" s="1"/>
  <c r="AB40" i="129"/>
  <c r="AC30" i="137"/>
  <c r="AD30" i="137" s="1"/>
  <c r="AC33" i="137"/>
  <c r="AD33" i="137" s="1"/>
  <c r="AC31" i="137"/>
  <c r="AD31" i="137" s="1"/>
  <c r="AC27" i="137"/>
  <c r="AD27" i="137" s="1"/>
  <c r="AC32" i="137"/>
  <c r="AD32" i="137" s="1"/>
  <c r="AC28" i="137"/>
  <c r="AD28" i="137" s="1"/>
  <c r="AC22" i="137"/>
  <c r="AD22" i="137" s="1"/>
  <c r="AD34" i="137"/>
  <c r="AC29" i="137"/>
  <c r="AD29" i="137" s="1"/>
  <c r="AC25" i="137"/>
  <c r="AD25" i="137" s="1"/>
  <c r="AC21" i="137"/>
  <c r="AD21" i="137" s="1"/>
  <c r="AC23" i="137"/>
  <c r="AD23" i="137" s="1"/>
  <c r="AC20" i="137"/>
  <c r="AD20" i="137" s="1"/>
  <c r="AC18" i="137"/>
  <c r="AD18" i="137" s="1"/>
  <c r="AC16" i="137"/>
  <c r="AD16" i="137" s="1"/>
  <c r="AC14" i="137"/>
  <c r="AD14" i="137" s="1"/>
  <c r="AC10" i="137"/>
  <c r="AD10" i="137" s="1"/>
  <c r="AC8" i="137"/>
  <c r="AD8" i="137" s="1"/>
  <c r="AC6" i="137"/>
  <c r="AD6" i="137" s="1"/>
  <c r="AC26" i="137"/>
  <c r="AD26" i="137" s="1"/>
  <c r="AC24" i="137"/>
  <c r="AD24" i="137" s="1"/>
  <c r="AC17" i="137"/>
  <c r="AD17" i="137" s="1"/>
  <c r="AC13" i="137"/>
  <c r="AD13" i="137" s="1"/>
  <c r="AC7" i="137"/>
  <c r="AD7" i="137" s="1"/>
  <c r="AC19" i="137"/>
  <c r="AD19" i="137" s="1"/>
  <c r="AC9" i="137"/>
  <c r="AD9" i="137" s="1"/>
  <c r="AC5" i="137"/>
  <c r="AC15" i="137"/>
  <c r="AD15" i="137" s="1"/>
  <c r="L35" i="137" s="1"/>
  <c r="L36" i="137" s="1"/>
  <c r="AC12" i="137"/>
  <c r="AD12" i="137" s="1"/>
  <c r="AC11" i="137"/>
  <c r="AD11" i="137" s="1"/>
  <c r="AB40" i="137"/>
  <c r="AB40" i="132"/>
  <c r="AB40" i="128"/>
  <c r="AB40" i="135"/>
  <c r="AC30" i="135"/>
  <c r="AD30" i="135" s="1"/>
  <c r="AC33" i="135"/>
  <c r="AD33" i="135" s="1"/>
  <c r="AC31" i="135"/>
  <c r="AD31" i="135" s="1"/>
  <c r="AC32" i="135"/>
  <c r="AD32" i="135" s="1"/>
  <c r="AC28" i="135"/>
  <c r="AD28" i="135" s="1"/>
  <c r="AC22" i="135"/>
  <c r="AD22" i="135" s="1"/>
  <c r="AD34" i="135"/>
  <c r="AC29" i="135"/>
  <c r="AD29" i="135" s="1"/>
  <c r="AC25" i="135"/>
  <c r="AD25" i="135" s="1"/>
  <c r="AC21" i="135"/>
  <c r="AD21" i="135" s="1"/>
  <c r="AC24" i="135"/>
  <c r="AD24" i="135" s="1"/>
  <c r="AC23" i="135"/>
  <c r="AD23" i="135" s="1"/>
  <c r="AC20" i="135"/>
  <c r="AD20" i="135" s="1"/>
  <c r="AC19" i="135"/>
  <c r="AD19" i="135" s="1"/>
  <c r="AC15" i="135"/>
  <c r="AD15" i="135" s="1"/>
  <c r="L35" i="135" s="1"/>
  <c r="L36" i="135" s="1"/>
  <c r="AC11" i="135"/>
  <c r="AD11" i="135" s="1"/>
  <c r="AC9" i="135"/>
  <c r="AD9" i="135" s="1"/>
  <c r="AC27" i="135"/>
  <c r="AD27" i="135" s="1"/>
  <c r="AC18" i="135"/>
  <c r="AD18" i="135" s="1"/>
  <c r="AC16" i="135"/>
  <c r="AD16" i="135" s="1"/>
  <c r="AC14" i="135"/>
  <c r="AD14" i="135" s="1"/>
  <c r="AC10" i="135"/>
  <c r="AD10" i="135" s="1"/>
  <c r="AC8" i="135"/>
  <c r="AD8" i="135" s="1"/>
  <c r="AC6" i="135"/>
  <c r="AD6" i="135" s="1"/>
  <c r="AC26" i="135"/>
  <c r="AD26" i="135" s="1"/>
  <c r="AC13" i="135"/>
  <c r="AD13" i="135" s="1"/>
  <c r="AC12" i="135"/>
  <c r="AD12" i="135" s="1"/>
  <c r="AC7" i="135"/>
  <c r="AD7" i="135" s="1"/>
  <c r="AC5" i="135"/>
  <c r="AC17" i="135"/>
  <c r="AD17" i="135" s="1"/>
  <c r="AC33" i="134"/>
  <c r="AD33" i="134" s="1"/>
  <c r="AC31" i="134"/>
  <c r="AD31" i="134" s="1"/>
  <c r="AC27" i="134"/>
  <c r="AD27" i="134" s="1"/>
  <c r="AC23" i="134"/>
  <c r="AD23" i="134" s="1"/>
  <c r="AC19" i="134"/>
  <c r="AD19" i="134" s="1"/>
  <c r="AD34" i="134"/>
  <c r="AC29" i="134"/>
  <c r="AD29" i="134" s="1"/>
  <c r="AC25" i="134"/>
  <c r="AD25" i="134" s="1"/>
  <c r="AC21" i="134"/>
  <c r="AD21" i="134" s="1"/>
  <c r="AC24" i="134"/>
  <c r="AD24" i="134" s="1"/>
  <c r="AC20" i="134"/>
  <c r="AD20" i="134" s="1"/>
  <c r="AC15" i="134"/>
  <c r="AD15" i="134" s="1"/>
  <c r="L35" i="134" s="1"/>
  <c r="L36" i="134" s="1"/>
  <c r="AC11" i="134"/>
  <c r="AD11" i="134" s="1"/>
  <c r="AC18" i="134"/>
  <c r="AD18" i="134" s="1"/>
  <c r="AC16" i="134"/>
  <c r="AD16" i="134" s="1"/>
  <c r="AC32" i="134"/>
  <c r="AD32" i="134" s="1"/>
  <c r="AC22" i="134"/>
  <c r="AD22" i="134" s="1"/>
  <c r="AC17" i="134"/>
  <c r="AD17" i="134" s="1"/>
  <c r="AC30" i="134"/>
  <c r="AD30" i="134" s="1"/>
  <c r="AC26" i="134"/>
  <c r="AD26" i="134" s="1"/>
  <c r="AC14" i="134"/>
  <c r="AD14" i="134" s="1"/>
  <c r="AC10" i="134"/>
  <c r="AD10" i="134" s="1"/>
  <c r="AC9" i="134"/>
  <c r="AD9" i="134" s="1"/>
  <c r="AC5" i="134"/>
  <c r="AC28" i="134"/>
  <c r="AD28" i="134" s="1"/>
  <c r="AC13" i="134"/>
  <c r="AD13" i="134" s="1"/>
  <c r="AC12" i="134"/>
  <c r="AD12" i="134" s="1"/>
  <c r="AC8" i="134"/>
  <c r="AD8" i="134" s="1"/>
  <c r="AC6" i="134"/>
  <c r="AD6" i="134" s="1"/>
  <c r="AC7" i="134"/>
  <c r="AD7" i="134" s="1"/>
  <c r="AB40" i="134"/>
  <c r="AC40" i="133"/>
  <c r="AD5" i="133"/>
  <c r="AC33" i="132"/>
  <c r="AD33" i="132" s="1"/>
  <c r="AC31" i="132"/>
  <c r="AD31" i="132" s="1"/>
  <c r="AC27" i="132"/>
  <c r="AD27" i="132" s="1"/>
  <c r="AC23" i="132"/>
  <c r="AD23" i="132" s="1"/>
  <c r="AC19" i="132"/>
  <c r="AD19" i="132" s="1"/>
  <c r="AD34" i="132"/>
  <c r="AC29" i="132"/>
  <c r="AD29" i="132" s="1"/>
  <c r="AC25" i="132"/>
  <c r="AD25" i="132" s="1"/>
  <c r="AC21" i="132"/>
  <c r="AD21" i="132" s="1"/>
  <c r="AC24" i="132"/>
  <c r="AD24" i="132" s="1"/>
  <c r="AC20" i="132"/>
  <c r="AD20" i="132" s="1"/>
  <c r="AC12" i="132"/>
  <c r="AD12" i="132" s="1"/>
  <c r="AC22" i="132"/>
  <c r="AD22" i="132" s="1"/>
  <c r="AC18" i="132"/>
  <c r="AD18" i="132" s="1"/>
  <c r="AC16" i="132"/>
  <c r="AD16" i="132" s="1"/>
  <c r="AC14" i="132"/>
  <c r="AD14" i="132" s="1"/>
  <c r="AC10" i="132"/>
  <c r="AD10" i="132" s="1"/>
  <c r="AC17" i="132"/>
  <c r="AD17" i="132" s="1"/>
  <c r="AC15" i="132"/>
  <c r="AD15" i="132" s="1"/>
  <c r="L35" i="132" s="1"/>
  <c r="L36" i="132" s="1"/>
  <c r="AC11" i="132"/>
  <c r="AD11" i="132" s="1"/>
  <c r="AC9" i="132"/>
  <c r="AD9" i="132" s="1"/>
  <c r="AC6" i="132"/>
  <c r="AD6" i="132" s="1"/>
  <c r="AC8" i="132"/>
  <c r="AD8" i="132" s="1"/>
  <c r="AC7" i="132"/>
  <c r="AD7" i="132" s="1"/>
  <c r="AC13" i="132"/>
  <c r="AD13" i="132" s="1"/>
  <c r="AC5" i="132"/>
  <c r="AC32" i="132"/>
  <c r="AD32" i="132" s="1"/>
  <c r="AC30" i="132"/>
  <c r="AD30" i="132" s="1"/>
  <c r="AC28" i="132"/>
  <c r="AD28" i="132" s="1"/>
  <c r="AC26" i="132"/>
  <c r="AD26" i="132" s="1"/>
  <c r="AC32" i="131"/>
  <c r="AD32" i="131" s="1"/>
  <c r="AC28" i="131"/>
  <c r="AD28" i="131" s="1"/>
  <c r="AC22" i="131"/>
  <c r="AD22" i="131" s="1"/>
  <c r="AD34" i="131"/>
  <c r="AC29" i="131"/>
  <c r="AD29" i="131" s="1"/>
  <c r="AC25" i="131"/>
  <c r="AD25" i="131" s="1"/>
  <c r="AC21" i="131"/>
  <c r="AD21" i="131" s="1"/>
  <c r="AC31" i="131"/>
  <c r="AD31" i="131" s="1"/>
  <c r="AC27" i="131"/>
  <c r="AD27" i="131" s="1"/>
  <c r="AC15" i="131"/>
  <c r="AD15" i="131" s="1"/>
  <c r="L35" i="131" s="1"/>
  <c r="L36" i="131" s="1"/>
  <c r="AC11" i="131"/>
  <c r="AD11" i="131" s="1"/>
  <c r="AC18" i="131"/>
  <c r="AD18" i="131" s="1"/>
  <c r="AC16" i="131"/>
  <c r="AD16" i="131" s="1"/>
  <c r="AC14" i="131"/>
  <c r="AD14" i="131" s="1"/>
  <c r="AC10" i="131"/>
  <c r="AD10" i="131" s="1"/>
  <c r="AC8" i="131"/>
  <c r="AD8" i="131" s="1"/>
  <c r="AC24" i="131"/>
  <c r="AD24" i="131" s="1"/>
  <c r="AC20" i="131"/>
  <c r="AD20" i="131" s="1"/>
  <c r="AC5" i="131"/>
  <c r="AC26" i="131"/>
  <c r="AD26" i="131" s="1"/>
  <c r="AC17" i="131"/>
  <c r="AD17" i="131" s="1"/>
  <c r="AC7" i="131"/>
  <c r="AD7" i="131" s="1"/>
  <c r="AC6" i="131"/>
  <c r="AD6" i="131" s="1"/>
  <c r="AC33" i="131"/>
  <c r="AD33" i="131" s="1"/>
  <c r="AC13" i="131"/>
  <c r="AD13" i="131" s="1"/>
  <c r="AC12" i="131"/>
  <c r="AD12" i="131" s="1"/>
  <c r="AC9" i="131"/>
  <c r="AD9" i="131" s="1"/>
  <c r="AC30" i="131"/>
  <c r="AD30" i="131" s="1"/>
  <c r="AC23" i="131"/>
  <c r="AD23" i="131" s="1"/>
  <c r="AC19" i="131"/>
  <c r="AD19" i="131" s="1"/>
  <c r="AB40" i="131"/>
  <c r="AB40" i="130"/>
  <c r="AC33" i="130"/>
  <c r="AD33" i="130" s="1"/>
  <c r="AC31" i="130"/>
  <c r="AD31" i="130" s="1"/>
  <c r="AC27" i="130"/>
  <c r="AD27" i="130" s="1"/>
  <c r="AC23" i="130"/>
  <c r="AD23" i="130" s="1"/>
  <c r="AC19" i="130"/>
  <c r="AD19" i="130" s="1"/>
  <c r="AD34" i="130"/>
  <c r="AC29" i="130"/>
  <c r="AD29" i="130" s="1"/>
  <c r="AC25" i="130"/>
  <c r="AD25" i="130" s="1"/>
  <c r="AC21" i="130"/>
  <c r="AD21" i="130" s="1"/>
  <c r="AC18" i="130"/>
  <c r="AD18" i="130" s="1"/>
  <c r="AC16" i="130"/>
  <c r="AD16" i="130" s="1"/>
  <c r="AC14" i="130"/>
  <c r="AD14" i="130" s="1"/>
  <c r="AC10" i="130"/>
  <c r="AD10" i="130" s="1"/>
  <c r="AC32" i="130"/>
  <c r="AD32" i="130" s="1"/>
  <c r="AC30" i="130"/>
  <c r="AD30" i="130" s="1"/>
  <c r="AC28" i="130"/>
  <c r="AD28" i="130" s="1"/>
  <c r="AC26" i="130"/>
  <c r="AD26" i="130" s="1"/>
  <c r="AC12" i="130"/>
  <c r="AD12" i="130" s="1"/>
  <c r="AC8" i="130"/>
  <c r="AD8" i="130" s="1"/>
  <c r="AC6" i="130"/>
  <c r="AD6" i="130" s="1"/>
  <c r="AC17" i="130"/>
  <c r="AD17" i="130" s="1"/>
  <c r="AC15" i="130"/>
  <c r="AD15" i="130" s="1"/>
  <c r="L35" i="130" s="1"/>
  <c r="L36" i="130" s="1"/>
  <c r="AC11" i="130"/>
  <c r="AD11" i="130" s="1"/>
  <c r="AC7" i="130"/>
  <c r="AD7" i="130" s="1"/>
  <c r="AC24" i="130"/>
  <c r="AD24" i="130" s="1"/>
  <c r="AC22" i="130"/>
  <c r="AD22" i="130" s="1"/>
  <c r="AC20" i="130"/>
  <c r="AD20" i="130" s="1"/>
  <c r="AC13" i="130"/>
  <c r="AD13" i="130" s="1"/>
  <c r="AC9" i="130"/>
  <c r="AD9" i="130" s="1"/>
  <c r="AC5" i="130"/>
  <c r="AC33" i="129"/>
  <c r="AD33" i="129" s="1"/>
  <c r="AC31" i="129"/>
  <c r="AD31" i="129" s="1"/>
  <c r="AC27" i="129"/>
  <c r="AD27" i="129" s="1"/>
  <c r="AC23" i="129"/>
  <c r="AD23" i="129" s="1"/>
  <c r="AC19" i="129"/>
  <c r="AD19" i="129" s="1"/>
  <c r="AD34" i="129"/>
  <c r="AC29" i="129"/>
  <c r="AD29" i="129" s="1"/>
  <c r="AC25" i="129"/>
  <c r="AD25" i="129" s="1"/>
  <c r="AC21" i="129"/>
  <c r="AD21" i="129" s="1"/>
  <c r="AC32" i="129"/>
  <c r="AD32" i="129" s="1"/>
  <c r="AC30" i="129"/>
  <c r="AD30" i="129" s="1"/>
  <c r="AC28" i="129"/>
  <c r="AD28" i="129" s="1"/>
  <c r="AC26" i="129"/>
  <c r="AD26" i="129" s="1"/>
  <c r="AC15" i="129"/>
  <c r="AD15" i="129" s="1"/>
  <c r="L35" i="129" s="1"/>
  <c r="L36" i="129" s="1"/>
  <c r="AC11" i="129"/>
  <c r="AD11" i="129" s="1"/>
  <c r="AC18" i="129"/>
  <c r="AD18" i="129" s="1"/>
  <c r="AC7" i="129"/>
  <c r="AD7" i="129" s="1"/>
  <c r="AC24" i="129"/>
  <c r="AD24" i="129" s="1"/>
  <c r="AC17" i="129"/>
  <c r="AD17" i="129" s="1"/>
  <c r="AC14" i="129"/>
  <c r="AD14" i="129" s="1"/>
  <c r="AC22" i="129"/>
  <c r="AD22" i="129" s="1"/>
  <c r="AC13" i="129"/>
  <c r="AD13" i="129" s="1"/>
  <c r="AC12" i="129"/>
  <c r="AD12" i="129" s="1"/>
  <c r="AC9" i="129"/>
  <c r="AD9" i="129" s="1"/>
  <c r="AC5" i="129"/>
  <c r="AC20" i="129"/>
  <c r="AD20" i="129" s="1"/>
  <c r="AC10" i="129"/>
  <c r="AD10" i="129" s="1"/>
  <c r="AC16" i="129"/>
  <c r="AD16" i="129" s="1"/>
  <c r="AC8" i="129"/>
  <c r="AD8" i="129" s="1"/>
  <c r="AC6" i="129"/>
  <c r="AD6" i="129" s="1"/>
  <c r="AC30" i="128"/>
  <c r="AD30" i="128" s="1"/>
  <c r="AC26" i="128"/>
  <c r="AD26" i="128" s="1"/>
  <c r="AC24" i="128"/>
  <c r="AD24" i="128" s="1"/>
  <c r="AC20" i="128"/>
  <c r="AD20" i="128" s="1"/>
  <c r="AC33" i="128"/>
  <c r="AD33" i="128" s="1"/>
  <c r="AC31" i="128"/>
  <c r="AD31" i="128" s="1"/>
  <c r="AC27" i="128"/>
  <c r="AD27" i="128" s="1"/>
  <c r="AC23" i="128"/>
  <c r="AD23" i="128" s="1"/>
  <c r="AC19" i="128"/>
  <c r="AD19" i="128" s="1"/>
  <c r="AC32" i="128"/>
  <c r="AD32" i="128" s="1"/>
  <c r="AC28" i="128"/>
  <c r="AD28" i="128" s="1"/>
  <c r="AC22" i="128"/>
  <c r="AD22" i="128" s="1"/>
  <c r="AD34" i="128"/>
  <c r="AC29" i="128"/>
  <c r="AD29" i="128" s="1"/>
  <c r="AC25" i="128"/>
  <c r="AD25" i="128" s="1"/>
  <c r="AC21" i="128"/>
  <c r="AD21" i="128" s="1"/>
  <c r="AC18" i="128"/>
  <c r="AD18" i="128" s="1"/>
  <c r="AC16" i="128"/>
  <c r="AD16" i="128" s="1"/>
  <c r="AC14" i="128"/>
  <c r="AD14" i="128" s="1"/>
  <c r="AC10" i="128"/>
  <c r="AD10" i="128" s="1"/>
  <c r="AC8" i="128"/>
  <c r="AD8" i="128" s="1"/>
  <c r="AC6" i="128"/>
  <c r="AD6" i="128" s="1"/>
  <c r="AC17" i="128"/>
  <c r="AD17" i="128" s="1"/>
  <c r="AC13" i="128"/>
  <c r="AD13" i="128" s="1"/>
  <c r="AC7" i="128"/>
  <c r="AD7" i="128" s="1"/>
  <c r="AC12" i="128"/>
  <c r="AD12" i="128" s="1"/>
  <c r="AC15" i="128"/>
  <c r="AD15" i="128" s="1"/>
  <c r="L35" i="128" s="1"/>
  <c r="L36" i="128" s="1"/>
  <c r="AC11" i="128"/>
  <c r="AD11" i="128" s="1"/>
  <c r="AC9" i="128"/>
  <c r="AD9" i="128" s="1"/>
  <c r="AC5" i="128"/>
  <c r="AC33" i="127"/>
  <c r="AD33" i="127" s="1"/>
  <c r="AC31" i="127"/>
  <c r="AD31" i="127" s="1"/>
  <c r="AC27" i="127"/>
  <c r="AD27" i="127" s="1"/>
  <c r="AC23" i="127"/>
  <c r="AD23" i="127" s="1"/>
  <c r="AC19" i="127"/>
  <c r="AD19" i="127" s="1"/>
  <c r="AD34" i="127"/>
  <c r="AC29" i="127"/>
  <c r="AD29" i="127" s="1"/>
  <c r="AC25" i="127"/>
  <c r="AD25" i="127" s="1"/>
  <c r="AC21" i="127"/>
  <c r="AD21" i="127" s="1"/>
  <c r="AC32" i="127"/>
  <c r="AD32" i="127" s="1"/>
  <c r="AC30" i="127"/>
  <c r="AD30" i="127" s="1"/>
  <c r="AC28" i="127"/>
  <c r="AD28" i="127" s="1"/>
  <c r="AC26" i="127"/>
  <c r="AD26" i="127" s="1"/>
  <c r="AC24" i="127"/>
  <c r="AD24" i="127" s="1"/>
  <c r="AC20" i="127"/>
  <c r="AD20" i="127" s="1"/>
  <c r="AC15" i="127"/>
  <c r="AD15" i="127" s="1"/>
  <c r="L35" i="127" s="1"/>
  <c r="L36" i="127" s="1"/>
  <c r="AC11" i="127"/>
  <c r="AD11" i="127" s="1"/>
  <c r="AC9" i="127"/>
  <c r="AD9" i="127" s="1"/>
  <c r="AC5" i="127"/>
  <c r="AC16" i="127"/>
  <c r="AD16" i="127" s="1"/>
  <c r="AC10" i="127"/>
  <c r="AD10" i="127" s="1"/>
  <c r="AC8" i="127"/>
  <c r="AD8" i="127" s="1"/>
  <c r="AC6" i="127"/>
  <c r="AD6" i="127" s="1"/>
  <c r="AC14" i="127"/>
  <c r="AD14" i="127" s="1"/>
  <c r="AC12" i="127"/>
  <c r="AD12" i="127" s="1"/>
  <c r="AC7" i="127"/>
  <c r="AD7" i="127" s="1"/>
  <c r="AC22" i="127"/>
  <c r="AD22" i="127" s="1"/>
  <c r="AC18" i="127"/>
  <c r="AD18" i="127" s="1"/>
  <c r="AC17" i="127"/>
  <c r="AD17" i="127" s="1"/>
  <c r="AC13" i="127"/>
  <c r="AD13" i="127" s="1"/>
  <c r="AB40" i="127"/>
  <c r="AC32" i="126"/>
  <c r="AD32" i="126" s="1"/>
  <c r="AC28" i="126"/>
  <c r="AD28" i="126" s="1"/>
  <c r="AC22" i="126"/>
  <c r="AD22" i="126" s="1"/>
  <c r="AC31" i="126"/>
  <c r="AD31" i="126" s="1"/>
  <c r="AC24" i="126"/>
  <c r="AD24" i="126" s="1"/>
  <c r="AC23" i="126"/>
  <c r="AD23" i="126" s="1"/>
  <c r="AC20" i="126"/>
  <c r="AD20" i="126" s="1"/>
  <c r="AC19" i="126"/>
  <c r="AD19" i="126" s="1"/>
  <c r="AC15" i="126"/>
  <c r="AD15" i="126" s="1"/>
  <c r="L35" i="126" s="1"/>
  <c r="L36" i="126" s="1"/>
  <c r="AD34" i="126"/>
  <c r="AC29" i="126"/>
  <c r="AD29" i="126" s="1"/>
  <c r="AC26" i="126"/>
  <c r="AD26" i="126" s="1"/>
  <c r="AC18" i="126"/>
  <c r="AD18" i="126" s="1"/>
  <c r="AC16" i="126"/>
  <c r="AD16" i="126" s="1"/>
  <c r="AC14" i="126"/>
  <c r="AD14" i="126" s="1"/>
  <c r="AC33" i="126"/>
  <c r="AD33" i="126" s="1"/>
  <c r="AC27" i="126"/>
  <c r="AD27" i="126" s="1"/>
  <c r="AC17" i="126"/>
  <c r="AD17" i="126" s="1"/>
  <c r="AC13" i="126"/>
  <c r="AD13" i="126" s="1"/>
  <c r="AC7" i="126"/>
  <c r="AD7" i="126" s="1"/>
  <c r="AC30" i="126"/>
  <c r="AD30" i="126" s="1"/>
  <c r="AC12" i="126"/>
  <c r="AD12" i="126" s="1"/>
  <c r="AC25" i="126"/>
  <c r="AD25" i="126" s="1"/>
  <c r="AC21" i="126"/>
  <c r="AD21" i="126" s="1"/>
  <c r="AC10" i="126"/>
  <c r="AD10" i="126" s="1"/>
  <c r="AC11" i="126"/>
  <c r="AD11" i="126" s="1"/>
  <c r="AC9" i="126"/>
  <c r="AD9" i="126" s="1"/>
  <c r="AC5" i="126"/>
  <c r="AC8" i="126"/>
  <c r="AD8" i="126" s="1"/>
  <c r="AC6" i="126"/>
  <c r="AD6" i="126" s="1"/>
  <c r="AB40" i="126"/>
  <c r="AC32" i="125"/>
  <c r="AD32" i="125" s="1"/>
  <c r="AC28" i="125"/>
  <c r="AD28" i="125" s="1"/>
  <c r="AC22" i="125"/>
  <c r="AD22" i="125" s="1"/>
  <c r="AD34" i="125"/>
  <c r="AC29" i="125"/>
  <c r="AD29" i="125" s="1"/>
  <c r="AC25" i="125"/>
  <c r="AD25" i="125" s="1"/>
  <c r="AC21" i="125"/>
  <c r="AD21" i="125" s="1"/>
  <c r="AC33" i="125"/>
  <c r="AD33" i="125" s="1"/>
  <c r="AC24" i="125"/>
  <c r="AD24" i="125" s="1"/>
  <c r="AC23" i="125"/>
  <c r="AD23" i="125" s="1"/>
  <c r="AC20" i="125"/>
  <c r="AD20" i="125" s="1"/>
  <c r="AC19" i="125"/>
  <c r="AD19" i="125" s="1"/>
  <c r="AC15" i="125"/>
  <c r="AD15" i="125" s="1"/>
  <c r="L35" i="125" s="1"/>
  <c r="L36" i="125" s="1"/>
  <c r="AC9" i="125"/>
  <c r="AD9" i="125" s="1"/>
  <c r="AC31" i="125"/>
  <c r="AD31" i="125" s="1"/>
  <c r="AC27" i="125"/>
  <c r="AD27" i="125" s="1"/>
  <c r="AC18" i="125"/>
  <c r="AD18" i="125" s="1"/>
  <c r="AC16" i="125"/>
  <c r="AD16" i="125" s="1"/>
  <c r="AC14" i="125"/>
  <c r="AD14" i="125" s="1"/>
  <c r="AC17" i="125"/>
  <c r="AD17" i="125" s="1"/>
  <c r="AC13" i="125"/>
  <c r="AD13" i="125" s="1"/>
  <c r="AC7" i="125"/>
  <c r="AD7" i="125" s="1"/>
  <c r="AC30" i="125"/>
  <c r="AD30" i="125" s="1"/>
  <c r="AC26" i="125"/>
  <c r="AD26" i="125" s="1"/>
  <c r="AC12" i="125"/>
  <c r="AD12" i="125" s="1"/>
  <c r="AC8" i="125"/>
  <c r="AD8" i="125" s="1"/>
  <c r="AC6" i="125"/>
  <c r="AD6" i="125" s="1"/>
  <c r="AC11" i="125"/>
  <c r="AD11" i="125" s="1"/>
  <c r="AC10" i="125"/>
  <c r="AD10" i="125" s="1"/>
  <c r="AC5" i="125"/>
  <c r="AB40" i="125"/>
  <c r="AC30" i="124"/>
  <c r="AD30" i="124" s="1"/>
  <c r="AC26" i="124"/>
  <c r="AD26" i="124" s="1"/>
  <c r="AC24" i="124"/>
  <c r="AD24" i="124" s="1"/>
  <c r="AC33" i="124"/>
  <c r="AD33" i="124" s="1"/>
  <c r="AC31" i="124"/>
  <c r="AD31" i="124" s="1"/>
  <c r="AC27" i="124"/>
  <c r="AD27" i="124" s="1"/>
  <c r="AC23" i="124"/>
  <c r="AD23" i="124" s="1"/>
  <c r="AC32" i="124"/>
  <c r="AD32" i="124" s="1"/>
  <c r="AC28" i="124"/>
  <c r="AD28" i="124" s="1"/>
  <c r="AC22" i="124"/>
  <c r="AD22" i="124" s="1"/>
  <c r="AC21" i="124"/>
  <c r="AD21" i="124" s="1"/>
  <c r="AC20" i="124"/>
  <c r="AD20" i="124" s="1"/>
  <c r="AC19" i="124"/>
  <c r="AD19" i="124" s="1"/>
  <c r="AC15" i="124"/>
  <c r="AD15" i="124" s="1"/>
  <c r="L35" i="124" s="1"/>
  <c r="L36" i="124" s="1"/>
  <c r="AC11" i="124"/>
  <c r="AD11" i="124" s="1"/>
  <c r="AC9" i="124"/>
  <c r="AD9" i="124" s="1"/>
  <c r="AD34" i="124"/>
  <c r="AC17" i="124"/>
  <c r="AD17" i="124" s="1"/>
  <c r="AC13" i="124"/>
  <c r="AD13" i="124" s="1"/>
  <c r="AC16" i="124"/>
  <c r="AD16" i="124" s="1"/>
  <c r="AC8" i="124"/>
  <c r="AD8" i="124" s="1"/>
  <c r="AC25" i="124"/>
  <c r="AD25" i="124" s="1"/>
  <c r="AC14" i="124"/>
  <c r="AD14" i="124" s="1"/>
  <c r="AC7" i="124"/>
  <c r="AD7" i="124" s="1"/>
  <c r="AC5" i="124"/>
  <c r="AC10" i="124"/>
  <c r="AD10" i="124" s="1"/>
  <c r="AC6" i="124"/>
  <c r="AD6" i="124" s="1"/>
  <c r="AC29" i="124"/>
  <c r="AD29" i="124" s="1"/>
  <c r="AC18" i="124"/>
  <c r="AD18" i="124" s="1"/>
  <c r="AC12" i="124"/>
  <c r="AD12" i="124" s="1"/>
  <c r="AB40" i="124"/>
  <c r="AC30" i="123"/>
  <c r="AD30" i="123" s="1"/>
  <c r="AC33" i="123"/>
  <c r="AD33" i="123" s="1"/>
  <c r="AC31" i="123"/>
  <c r="AD31" i="123" s="1"/>
  <c r="AC27" i="123"/>
  <c r="AD27" i="123" s="1"/>
  <c r="AC23" i="123"/>
  <c r="AD23" i="123" s="1"/>
  <c r="AC19" i="123"/>
  <c r="AD19" i="123" s="1"/>
  <c r="AC32" i="123"/>
  <c r="AD32" i="123" s="1"/>
  <c r="AC28" i="123"/>
  <c r="AD28" i="123" s="1"/>
  <c r="AC25" i="123"/>
  <c r="AD25" i="123" s="1"/>
  <c r="AC24" i="123"/>
  <c r="AD24" i="123" s="1"/>
  <c r="AC21" i="123"/>
  <c r="AD21" i="123" s="1"/>
  <c r="AC20" i="123"/>
  <c r="AD20" i="123" s="1"/>
  <c r="AC15" i="123"/>
  <c r="AD15" i="123" s="1"/>
  <c r="L35" i="123" s="1"/>
  <c r="L36" i="123" s="1"/>
  <c r="AD34" i="123"/>
  <c r="AC26" i="123"/>
  <c r="AD26" i="123" s="1"/>
  <c r="AC18" i="123"/>
  <c r="AD18" i="123" s="1"/>
  <c r="AC16" i="123"/>
  <c r="AD16" i="123" s="1"/>
  <c r="AC14" i="123"/>
  <c r="AD14" i="123" s="1"/>
  <c r="AC29" i="123"/>
  <c r="AD29" i="123" s="1"/>
  <c r="AC17" i="123"/>
  <c r="AD17" i="123" s="1"/>
  <c r="AC13" i="123"/>
  <c r="AD13" i="123" s="1"/>
  <c r="AC12" i="123"/>
  <c r="AD12" i="123" s="1"/>
  <c r="AC11" i="123"/>
  <c r="AD11" i="123" s="1"/>
  <c r="AC9" i="123"/>
  <c r="AD9" i="123" s="1"/>
  <c r="AC5" i="123"/>
  <c r="AC22" i="123"/>
  <c r="AD22" i="123" s="1"/>
  <c r="AC10" i="123"/>
  <c r="AD10" i="123" s="1"/>
  <c r="AC8" i="123"/>
  <c r="AD8" i="123" s="1"/>
  <c r="AC6" i="123"/>
  <c r="AD6" i="123" s="1"/>
  <c r="AC7" i="123"/>
  <c r="AD7" i="123" s="1"/>
  <c r="AB40" i="123"/>
  <c r="AC33" i="121"/>
  <c r="AD33" i="121" s="1"/>
  <c r="AC32" i="121"/>
  <c r="AD32" i="121" s="1"/>
  <c r="AC28" i="121"/>
  <c r="AD28" i="121" s="1"/>
  <c r="AC22" i="121"/>
  <c r="AD22" i="121" s="1"/>
  <c r="AD34" i="121"/>
  <c r="AC31" i="121"/>
  <c r="AD31" i="121" s="1"/>
  <c r="AC30" i="121"/>
  <c r="AD30" i="121" s="1"/>
  <c r="AC25" i="121"/>
  <c r="AD25" i="121" s="1"/>
  <c r="AC21" i="121"/>
  <c r="AD21" i="121" s="1"/>
  <c r="AC12" i="121"/>
  <c r="AD12" i="121" s="1"/>
  <c r="AC24" i="121"/>
  <c r="AD24" i="121" s="1"/>
  <c r="AC23" i="121"/>
  <c r="AD23" i="121" s="1"/>
  <c r="AC20" i="121"/>
  <c r="AD20" i="121" s="1"/>
  <c r="AC19" i="121"/>
  <c r="AD19" i="121" s="1"/>
  <c r="AC15" i="121"/>
  <c r="AD15" i="121" s="1"/>
  <c r="L35" i="121" s="1"/>
  <c r="L36" i="121" s="1"/>
  <c r="AC29" i="121"/>
  <c r="AD29" i="121" s="1"/>
  <c r="AC26" i="121"/>
  <c r="AD26" i="121" s="1"/>
  <c r="AC18" i="121"/>
  <c r="AD18" i="121" s="1"/>
  <c r="AC16" i="121"/>
  <c r="AD16" i="121" s="1"/>
  <c r="AC14" i="121"/>
  <c r="AD14" i="121" s="1"/>
  <c r="AC27" i="121"/>
  <c r="AD27" i="121" s="1"/>
  <c r="AC17" i="121"/>
  <c r="AD17" i="121" s="1"/>
  <c r="AC13" i="121"/>
  <c r="AD13" i="121" s="1"/>
  <c r="AC10" i="121"/>
  <c r="AD10" i="121" s="1"/>
  <c r="AC8" i="121"/>
  <c r="AD8" i="121" s="1"/>
  <c r="AC6" i="121"/>
  <c r="AD6" i="121" s="1"/>
  <c r="AC7" i="121"/>
  <c r="AD7" i="121" s="1"/>
  <c r="AC11" i="121"/>
  <c r="AD11" i="121" s="1"/>
  <c r="AC9" i="121"/>
  <c r="AD9" i="121" s="1"/>
  <c r="AC5" i="121"/>
  <c r="AB40" i="121"/>
  <c r="AC33" i="119"/>
  <c r="AD33" i="119" s="1"/>
  <c r="AC31" i="119"/>
  <c r="AD31" i="119" s="1"/>
  <c r="AC27" i="119"/>
  <c r="AD27" i="119" s="1"/>
  <c r="AC23" i="119"/>
  <c r="AD23" i="119" s="1"/>
  <c r="AC19" i="119"/>
  <c r="AD19" i="119" s="1"/>
  <c r="AD34" i="119"/>
  <c r="AC29" i="119"/>
  <c r="AD29" i="119" s="1"/>
  <c r="AC25" i="119"/>
  <c r="AD25" i="119" s="1"/>
  <c r="AC21" i="119"/>
  <c r="AD21" i="119" s="1"/>
  <c r="AC22" i="119"/>
  <c r="AD22" i="119" s="1"/>
  <c r="AC24" i="119"/>
  <c r="AD24" i="119" s="1"/>
  <c r="AC20" i="119"/>
  <c r="AD20" i="119" s="1"/>
  <c r="AC12" i="119"/>
  <c r="AD12" i="119" s="1"/>
  <c r="AC14" i="119"/>
  <c r="AD14" i="119" s="1"/>
  <c r="AC16" i="119"/>
  <c r="AD16" i="119" s="1"/>
  <c r="AC5" i="119"/>
  <c r="AC18" i="119"/>
  <c r="AD18" i="119" s="1"/>
  <c r="AC17" i="119"/>
  <c r="AD17" i="119" s="1"/>
  <c r="AC9" i="119"/>
  <c r="AD9" i="119" s="1"/>
  <c r="AC15" i="119"/>
  <c r="AD15" i="119" s="1"/>
  <c r="L35" i="119" s="1"/>
  <c r="L36" i="119" s="1"/>
  <c r="AC11" i="119"/>
  <c r="AD11" i="119" s="1"/>
  <c r="AC8" i="119"/>
  <c r="AD8" i="119" s="1"/>
  <c r="AC6" i="119"/>
  <c r="AD6" i="119" s="1"/>
  <c r="AC32" i="119"/>
  <c r="AD32" i="119" s="1"/>
  <c r="AC30" i="119"/>
  <c r="AD30" i="119" s="1"/>
  <c r="AC28" i="119"/>
  <c r="AD28" i="119" s="1"/>
  <c r="AC26" i="119"/>
  <c r="AD26" i="119" s="1"/>
  <c r="AC13" i="119"/>
  <c r="AD13" i="119" s="1"/>
  <c r="AC10" i="119"/>
  <c r="AD10" i="119" s="1"/>
  <c r="AC7" i="119"/>
  <c r="AD7" i="119" s="1"/>
  <c r="AB40" i="119"/>
  <c r="AC32" i="118"/>
  <c r="AD32" i="118" s="1"/>
  <c r="AC28" i="118"/>
  <c r="AD28" i="118" s="1"/>
  <c r="AC22" i="118"/>
  <c r="AD22" i="118" s="1"/>
  <c r="AD34" i="118"/>
  <c r="AC29" i="118"/>
  <c r="AD29" i="118" s="1"/>
  <c r="AC25" i="118"/>
  <c r="AD25" i="118" s="1"/>
  <c r="AC21" i="118"/>
  <c r="AD21" i="118" s="1"/>
  <c r="AC31" i="118"/>
  <c r="AD31" i="118" s="1"/>
  <c r="AC27" i="118"/>
  <c r="AD27" i="118" s="1"/>
  <c r="AC15" i="118"/>
  <c r="AD15" i="118" s="1"/>
  <c r="L35" i="118" s="1"/>
  <c r="L36" i="118" s="1"/>
  <c r="AC11" i="118"/>
  <c r="AD11" i="118" s="1"/>
  <c r="AC30" i="118"/>
  <c r="AD30" i="118" s="1"/>
  <c r="AC26" i="118"/>
  <c r="AD26" i="118" s="1"/>
  <c r="AC17" i="118"/>
  <c r="AD17" i="118" s="1"/>
  <c r="AC13" i="118"/>
  <c r="AD13" i="118" s="1"/>
  <c r="AC33" i="118"/>
  <c r="AD33" i="118" s="1"/>
  <c r="AC18" i="118"/>
  <c r="AD18" i="118" s="1"/>
  <c r="AC12" i="118"/>
  <c r="AD12" i="118" s="1"/>
  <c r="AC7" i="118"/>
  <c r="AD7" i="118" s="1"/>
  <c r="AC23" i="118"/>
  <c r="AD23" i="118" s="1"/>
  <c r="AC19" i="118"/>
  <c r="AD19" i="118" s="1"/>
  <c r="AC16" i="118"/>
  <c r="AD16" i="118" s="1"/>
  <c r="AC14" i="118"/>
  <c r="AD14" i="118" s="1"/>
  <c r="AC9" i="118"/>
  <c r="AD9" i="118" s="1"/>
  <c r="AC8" i="118"/>
  <c r="AD8" i="118" s="1"/>
  <c r="AC5" i="118"/>
  <c r="AC24" i="118"/>
  <c r="AD24" i="118" s="1"/>
  <c r="AC20" i="118"/>
  <c r="AD20" i="118" s="1"/>
  <c r="AC10" i="118"/>
  <c r="AD10" i="118" s="1"/>
  <c r="AC6" i="118"/>
  <c r="AD6" i="118" s="1"/>
  <c r="AB40" i="118"/>
  <c r="AC30" i="117"/>
  <c r="AD30" i="117" s="1"/>
  <c r="AC26" i="117"/>
  <c r="AD26" i="117" s="1"/>
  <c r="AC24" i="117"/>
  <c r="AD24" i="117" s="1"/>
  <c r="AC20" i="117"/>
  <c r="AD20" i="117" s="1"/>
  <c r="AC33" i="117"/>
  <c r="AD33" i="117" s="1"/>
  <c r="AC31" i="117"/>
  <c r="AD31" i="117" s="1"/>
  <c r="AC27" i="117"/>
  <c r="AD27" i="117" s="1"/>
  <c r="AC23" i="117"/>
  <c r="AD23" i="117" s="1"/>
  <c r="AC32" i="117"/>
  <c r="AD32" i="117" s="1"/>
  <c r="AC28" i="117"/>
  <c r="AD28" i="117" s="1"/>
  <c r="AC22" i="117"/>
  <c r="AD22" i="117" s="1"/>
  <c r="AD34" i="117"/>
  <c r="AC29" i="117"/>
  <c r="AD29" i="117" s="1"/>
  <c r="AC25" i="117"/>
  <c r="AD25" i="117" s="1"/>
  <c r="AC21" i="117"/>
  <c r="AD21" i="117" s="1"/>
  <c r="AC15" i="117"/>
  <c r="AD15" i="117" s="1"/>
  <c r="L35" i="117" s="1"/>
  <c r="L36" i="117" s="1"/>
  <c r="AC11" i="117"/>
  <c r="AD11" i="117" s="1"/>
  <c r="AC9" i="117"/>
  <c r="AD9" i="117" s="1"/>
  <c r="AC5" i="117"/>
  <c r="AC18" i="117"/>
  <c r="AD18" i="117" s="1"/>
  <c r="AC16" i="117"/>
  <c r="AD16" i="117" s="1"/>
  <c r="AC14" i="117"/>
  <c r="AD14" i="117" s="1"/>
  <c r="AC10" i="117"/>
  <c r="AD10" i="117" s="1"/>
  <c r="AC8" i="117"/>
  <c r="AD8" i="117" s="1"/>
  <c r="AC6" i="117"/>
  <c r="AD6" i="117" s="1"/>
  <c r="AC17" i="117"/>
  <c r="AD17" i="117" s="1"/>
  <c r="AC13" i="117"/>
  <c r="AD13" i="117" s="1"/>
  <c r="AC7" i="117"/>
  <c r="AD7" i="117" s="1"/>
  <c r="AC19" i="117"/>
  <c r="AD19" i="117" s="1"/>
  <c r="AC12" i="117"/>
  <c r="AD12" i="117" s="1"/>
  <c r="AB40" i="117"/>
  <c r="AC30" i="113"/>
  <c r="AD30" i="113" s="1"/>
  <c r="AC26" i="113"/>
  <c r="AD26" i="113" s="1"/>
  <c r="AC24" i="113"/>
  <c r="AD24" i="113" s="1"/>
  <c r="AC33" i="113"/>
  <c r="AD33" i="113" s="1"/>
  <c r="AC31" i="113"/>
  <c r="AD31" i="113" s="1"/>
  <c r="AC27" i="113"/>
  <c r="AD27" i="113" s="1"/>
  <c r="AC23" i="113"/>
  <c r="AD23" i="113" s="1"/>
  <c r="AC32" i="113"/>
  <c r="AD32" i="113" s="1"/>
  <c r="AC28" i="113"/>
  <c r="AD28" i="113" s="1"/>
  <c r="AC22" i="113"/>
  <c r="AD22" i="113" s="1"/>
  <c r="AD34" i="113"/>
  <c r="AC29" i="113"/>
  <c r="AD29" i="113" s="1"/>
  <c r="AC25" i="113"/>
  <c r="AD25" i="113" s="1"/>
  <c r="AC21" i="113"/>
  <c r="AD21" i="113" s="1"/>
  <c r="AC20" i="113"/>
  <c r="AD20" i="113" s="1"/>
  <c r="AC19" i="113"/>
  <c r="AD19" i="113" s="1"/>
  <c r="AC15" i="113"/>
  <c r="AD15" i="113" s="1"/>
  <c r="L35" i="113" s="1"/>
  <c r="L36" i="113" s="1"/>
  <c r="AC11" i="113"/>
  <c r="AD11" i="113" s="1"/>
  <c r="AC9" i="113"/>
  <c r="AD9" i="113" s="1"/>
  <c r="AC5" i="113"/>
  <c r="AC17" i="113"/>
  <c r="AD17" i="113" s="1"/>
  <c r="AC13" i="113"/>
  <c r="AD13" i="113" s="1"/>
  <c r="AC7" i="113"/>
  <c r="AD7" i="113" s="1"/>
  <c r="AC16" i="113"/>
  <c r="AD16" i="113" s="1"/>
  <c r="AC12" i="113"/>
  <c r="AD12" i="113" s="1"/>
  <c r="AC14" i="113"/>
  <c r="AD14" i="113" s="1"/>
  <c r="AC10" i="113"/>
  <c r="AD10" i="113" s="1"/>
  <c r="AC8" i="113"/>
  <c r="AD8" i="113" s="1"/>
  <c r="AC18" i="113"/>
  <c r="AD18" i="113" s="1"/>
  <c r="AC6" i="113"/>
  <c r="AD6" i="113" s="1"/>
  <c r="AB40" i="113"/>
  <c r="AC40" i="140" l="1"/>
  <c r="AD5" i="140"/>
  <c r="AC40" i="139"/>
  <c r="AD5" i="139"/>
  <c r="AC40" i="138"/>
  <c r="AD5" i="138"/>
  <c r="AC40" i="137"/>
  <c r="AD5" i="137"/>
  <c r="AC40" i="135"/>
  <c r="AD5" i="135"/>
  <c r="AC40" i="134"/>
  <c r="AD5" i="134"/>
  <c r="AC40" i="132"/>
  <c r="AD5" i="132"/>
  <c r="AC40" i="131"/>
  <c r="AD5" i="131"/>
  <c r="AC40" i="130"/>
  <c r="AD5" i="130"/>
  <c r="AC40" i="129"/>
  <c r="AD5" i="129"/>
  <c r="AC40" i="128"/>
  <c r="AD5" i="128"/>
  <c r="AC40" i="127"/>
  <c r="AD5" i="127"/>
  <c r="AC40" i="126"/>
  <c r="AD5" i="126"/>
  <c r="AC40" i="125"/>
  <c r="AD5" i="125"/>
  <c r="AC40" i="124"/>
  <c r="AD5" i="124"/>
  <c r="AC40" i="123"/>
  <c r="AD5" i="123"/>
  <c r="AC40" i="121"/>
  <c r="AD5" i="121"/>
  <c r="AC40" i="119"/>
  <c r="AD5" i="119"/>
  <c r="AC40" i="118"/>
  <c r="AD5" i="118"/>
  <c r="AC40" i="117"/>
  <c r="AD5" i="117"/>
  <c r="AC40" i="113"/>
  <c r="AD5" i="113"/>
  <c r="I33" i="111"/>
  <c r="H33" i="111"/>
  <c r="I32" i="111"/>
  <c r="L32" i="111" s="1"/>
  <c r="H32" i="111"/>
  <c r="I31" i="111"/>
  <c r="L31" i="111" s="1"/>
  <c r="H31" i="111"/>
  <c r="I30" i="111"/>
  <c r="L30" i="111" s="1"/>
  <c r="H30" i="111"/>
  <c r="I29" i="111"/>
  <c r="L29" i="111" s="1"/>
  <c r="H29" i="111"/>
  <c r="I28" i="111"/>
  <c r="L28" i="111" s="1"/>
  <c r="H28" i="111"/>
  <c r="L27" i="111"/>
  <c r="I27" i="111"/>
  <c r="H27" i="111"/>
  <c r="L26" i="111"/>
  <c r="I26" i="111"/>
  <c r="H26" i="111"/>
  <c r="I25" i="111"/>
  <c r="L25" i="111" s="1"/>
  <c r="H25" i="111"/>
  <c r="I24" i="111"/>
  <c r="L24" i="111" s="1"/>
  <c r="H24" i="111"/>
  <c r="I23" i="111"/>
  <c r="H23" i="111"/>
  <c r="H22" i="111"/>
  <c r="H21" i="111"/>
  <c r="H20" i="111"/>
  <c r="H19" i="111"/>
  <c r="H18" i="111"/>
  <c r="I17" i="111"/>
  <c r="H17" i="111"/>
  <c r="I16" i="111"/>
  <c r="H16" i="111"/>
  <c r="H15" i="111"/>
  <c r="I15" i="111" s="1"/>
  <c r="L15" i="111" s="1"/>
  <c r="H14" i="111"/>
  <c r="H13" i="111"/>
  <c r="I12" i="111"/>
  <c r="H12" i="111"/>
  <c r="H11" i="111"/>
  <c r="H10" i="111"/>
  <c r="I9" i="111"/>
  <c r="H9" i="111"/>
  <c r="I8" i="111"/>
  <c r="H8" i="111"/>
  <c r="I7" i="111"/>
  <c r="H7" i="111"/>
  <c r="I6" i="111"/>
  <c r="H6" i="111"/>
  <c r="H5" i="111"/>
  <c r="I10" i="111" l="1"/>
  <c r="I20" i="111"/>
  <c r="I5" i="111"/>
  <c r="I11" i="111"/>
  <c r="I14" i="111"/>
  <c r="I19" i="111"/>
  <c r="I13" i="111"/>
  <c r="I18" i="111"/>
  <c r="I21" i="111"/>
  <c r="I22" i="111"/>
  <c r="L40" i="111"/>
  <c r="L39" i="111"/>
  <c r="M23" i="111" l="1"/>
  <c r="M5" i="111"/>
  <c r="M6" i="111"/>
  <c r="M16" i="111"/>
  <c r="M9" i="111"/>
  <c r="M7" i="111"/>
  <c r="M12" i="111"/>
  <c r="M25" i="111"/>
  <c r="M29" i="111"/>
  <c r="M13" i="111"/>
  <c r="M18" i="111"/>
  <c r="M21" i="111"/>
  <c r="M14" i="111"/>
  <c r="M22" i="111"/>
  <c r="N34" i="111"/>
  <c r="O44" i="111" s="1"/>
  <c r="M19" i="111"/>
  <c r="M11" i="111"/>
  <c r="M8" i="111"/>
  <c r="M10" i="111"/>
  <c r="M33" i="111"/>
  <c r="M20" i="111"/>
  <c r="M27" i="111"/>
  <c r="M24" i="111"/>
  <c r="M26" i="111"/>
  <c r="M32" i="111"/>
  <c r="M28" i="111"/>
  <c r="M31" i="111"/>
  <c r="M17" i="111"/>
  <c r="M15" i="111"/>
  <c r="M30" i="111"/>
  <c r="I33" i="108"/>
  <c r="L33" i="108" s="1"/>
  <c r="H33" i="108"/>
  <c r="I32" i="108"/>
  <c r="L32" i="108" s="1"/>
  <c r="H32" i="108"/>
  <c r="I31" i="108"/>
  <c r="L31" i="108" s="1"/>
  <c r="H31" i="108"/>
  <c r="I30" i="108"/>
  <c r="L30" i="108" s="1"/>
  <c r="H30" i="108"/>
  <c r="I29" i="108"/>
  <c r="L29" i="108" s="1"/>
  <c r="H29" i="108"/>
  <c r="L28" i="108"/>
  <c r="I28" i="108"/>
  <c r="H28" i="108"/>
  <c r="I27" i="108"/>
  <c r="L27" i="108" s="1"/>
  <c r="H27" i="108"/>
  <c r="I26" i="108"/>
  <c r="L26" i="108" s="1"/>
  <c r="H26" i="108"/>
  <c r="I25" i="108"/>
  <c r="L25" i="108" s="1"/>
  <c r="H25" i="108"/>
  <c r="I24" i="108"/>
  <c r="L24" i="108" s="1"/>
  <c r="H24" i="108"/>
  <c r="I23" i="108"/>
  <c r="L23" i="108" s="1"/>
  <c r="H23" i="108"/>
  <c r="H22" i="108"/>
  <c r="H21" i="108"/>
  <c r="H20" i="108"/>
  <c r="H19" i="108"/>
  <c r="H18" i="108"/>
  <c r="I17" i="108"/>
  <c r="L17" i="108" s="1"/>
  <c r="H17" i="108"/>
  <c r="I16" i="108"/>
  <c r="L16" i="108" s="1"/>
  <c r="H16" i="108"/>
  <c r="H15" i="108"/>
  <c r="H14" i="108"/>
  <c r="H13" i="108"/>
  <c r="I12" i="108"/>
  <c r="L12" i="108" s="1"/>
  <c r="H12" i="108"/>
  <c r="H11" i="108"/>
  <c r="H10" i="108"/>
  <c r="I9" i="108"/>
  <c r="L9" i="108" s="1"/>
  <c r="H9" i="108"/>
  <c r="I8" i="108"/>
  <c r="L8" i="108" s="1"/>
  <c r="H8" i="108"/>
  <c r="I7" i="108"/>
  <c r="L7" i="108" s="1"/>
  <c r="H7" i="108"/>
  <c r="I6" i="108"/>
  <c r="L6" i="108" s="1"/>
  <c r="H6" i="108"/>
  <c r="H5" i="108"/>
  <c r="I5" i="108" s="1"/>
  <c r="I11" i="108" l="1"/>
  <c r="I13" i="108"/>
  <c r="M40" i="111"/>
  <c r="N26" i="111"/>
  <c r="N7" i="111"/>
  <c r="N29" i="111"/>
  <c r="N18" i="111"/>
  <c r="N10" i="111"/>
  <c r="N12" i="111"/>
  <c r="N32" i="111"/>
  <c r="N20" i="111"/>
  <c r="N6" i="111"/>
  <c r="N17" i="111"/>
  <c r="N25" i="111"/>
  <c r="N28" i="111"/>
  <c r="N9" i="111"/>
  <c r="N31" i="111"/>
  <c r="N22" i="111"/>
  <c r="N14" i="111"/>
  <c r="N19" i="111"/>
  <c r="N16" i="111"/>
  <c r="N23" i="111"/>
  <c r="N24" i="111"/>
  <c r="N11" i="111"/>
  <c r="N27" i="111"/>
  <c r="N8" i="111"/>
  <c r="N30" i="111"/>
  <c r="N33" i="111"/>
  <c r="N5" i="111"/>
  <c r="O34" i="111"/>
  <c r="P44" i="111" s="1"/>
  <c r="N21" i="111"/>
  <c r="N13" i="111"/>
  <c r="N15" i="111"/>
  <c r="I21" i="108"/>
  <c r="I10" i="108"/>
  <c r="I18" i="108"/>
  <c r="I19" i="108"/>
  <c r="I20" i="108"/>
  <c r="I14" i="108"/>
  <c r="L14" i="108" s="1"/>
  <c r="I22" i="108"/>
  <c r="I15" i="108"/>
  <c r="L15" i="108" s="1"/>
  <c r="H5" i="39"/>
  <c r="H6" i="39"/>
  <c r="I6" i="39"/>
  <c r="L6" i="39" s="1"/>
  <c r="H7" i="39"/>
  <c r="I7" i="39"/>
  <c r="L7" i="39" s="1"/>
  <c r="H8" i="39"/>
  <c r="I8" i="39"/>
  <c r="L8" i="39" s="1"/>
  <c r="H9" i="39"/>
  <c r="I9" i="39"/>
  <c r="L9" i="39" s="1"/>
  <c r="H10" i="39"/>
  <c r="H11" i="39"/>
  <c r="H12" i="39"/>
  <c r="I12" i="39"/>
  <c r="L12" i="39" s="1"/>
  <c r="H13" i="39"/>
  <c r="H14" i="39"/>
  <c r="H15" i="39"/>
  <c r="I15" i="39" s="1"/>
  <c r="L15" i="39" s="1"/>
  <c r="H16" i="39"/>
  <c r="I16" i="39"/>
  <c r="L16" i="39"/>
  <c r="H17" i="39"/>
  <c r="I17" i="39"/>
  <c r="L17" i="39" s="1"/>
  <c r="H18" i="39"/>
  <c r="H19" i="39"/>
  <c r="I19" i="39" s="1"/>
  <c r="L19" i="39" s="1"/>
  <c r="H20" i="39"/>
  <c r="H21" i="39"/>
  <c r="I21" i="39" s="1"/>
  <c r="L21" i="39" s="1"/>
  <c r="H22" i="39"/>
  <c r="I22" i="39" s="1"/>
  <c r="L22" i="39" s="1"/>
  <c r="H23" i="39"/>
  <c r="I23" i="39"/>
  <c r="L23" i="39" s="1"/>
  <c r="H24" i="39"/>
  <c r="I24" i="39"/>
  <c r="L24" i="39" s="1"/>
  <c r="H25" i="39"/>
  <c r="I25" i="39"/>
  <c r="L25" i="39" s="1"/>
  <c r="H26" i="39"/>
  <c r="I26" i="39"/>
  <c r="L26" i="39" s="1"/>
  <c r="H27" i="39"/>
  <c r="I27" i="39"/>
  <c r="L27" i="39" s="1"/>
  <c r="H28" i="39"/>
  <c r="I28" i="39"/>
  <c r="L28" i="39" s="1"/>
  <c r="H29" i="39"/>
  <c r="I29" i="39"/>
  <c r="L29" i="39" s="1"/>
  <c r="H30" i="39"/>
  <c r="I30" i="39"/>
  <c r="L30" i="39" s="1"/>
  <c r="H31" i="39"/>
  <c r="I31" i="39"/>
  <c r="L31" i="39" s="1"/>
  <c r="H32" i="39"/>
  <c r="I32" i="39"/>
  <c r="L32" i="39" s="1"/>
  <c r="H33" i="39"/>
  <c r="I33" i="39"/>
  <c r="L33" i="39" s="1"/>
  <c r="I14" i="39" l="1"/>
  <c r="L14" i="39" s="1"/>
  <c r="I20" i="39"/>
  <c r="L20" i="39" s="1"/>
  <c r="I18" i="39"/>
  <c r="L18" i="39" s="1"/>
  <c r="I13" i="39"/>
  <c r="I5" i="39"/>
  <c r="L5" i="39" s="1"/>
  <c r="O29" i="111"/>
  <c r="O18" i="111"/>
  <c r="O10" i="111"/>
  <c r="O32" i="111"/>
  <c r="O20" i="111"/>
  <c r="O12" i="111"/>
  <c r="O13" i="111"/>
  <c r="O6" i="111"/>
  <c r="O9" i="111"/>
  <c r="O5" i="111"/>
  <c r="O25" i="111"/>
  <c r="O17" i="111"/>
  <c r="O26" i="111"/>
  <c r="O28" i="111"/>
  <c r="O31" i="111"/>
  <c r="O22" i="111"/>
  <c r="O14" i="111"/>
  <c r="O24" i="111"/>
  <c r="O19" i="111"/>
  <c r="O16" i="111"/>
  <c r="O11" i="111"/>
  <c r="O8" i="111"/>
  <c r="O7" i="111"/>
  <c r="O27" i="111"/>
  <c r="O30" i="111"/>
  <c r="O33" i="111"/>
  <c r="P34" i="111"/>
  <c r="Q44" i="111" s="1"/>
  <c r="O21" i="111"/>
  <c r="O23" i="111"/>
  <c r="O15" i="111"/>
  <c r="N40" i="111"/>
  <c r="I11" i="39"/>
  <c r="L11" i="39" s="1"/>
  <c r="I10" i="39"/>
  <c r="L10" i="39" s="1"/>
  <c r="L39" i="108"/>
  <c r="L40" i="108"/>
  <c r="L39" i="39" l="1"/>
  <c r="L40" i="39"/>
  <c r="P32" i="111"/>
  <c r="P20" i="111"/>
  <c r="P12" i="111"/>
  <c r="P10" i="111"/>
  <c r="P9" i="111"/>
  <c r="P22" i="111"/>
  <c r="P29" i="111"/>
  <c r="P25" i="111"/>
  <c r="P17" i="111"/>
  <c r="P6" i="111"/>
  <c r="P15" i="111"/>
  <c r="P28" i="111"/>
  <c r="P14" i="111"/>
  <c r="P31" i="111"/>
  <c r="P11" i="111"/>
  <c r="P19" i="111"/>
  <c r="P16" i="111"/>
  <c r="P24" i="111"/>
  <c r="P27" i="111"/>
  <c r="P8" i="111"/>
  <c r="P21" i="111"/>
  <c r="P13" i="111"/>
  <c r="P30" i="111"/>
  <c r="P5" i="111"/>
  <c r="P33" i="111"/>
  <c r="Q34" i="111"/>
  <c r="R44" i="111" s="1"/>
  <c r="P23" i="111"/>
  <c r="P18" i="111"/>
  <c r="P26" i="111"/>
  <c r="P7" i="111"/>
  <c r="O40" i="111"/>
  <c r="M13" i="108"/>
  <c r="N34" i="108"/>
  <c r="O44" i="108" s="1"/>
  <c r="M21" i="108"/>
  <c r="M7" i="108"/>
  <c r="M30" i="108"/>
  <c r="M5" i="108"/>
  <c r="M14" i="108"/>
  <c r="M9" i="108"/>
  <c r="M23" i="108"/>
  <c r="M22" i="108"/>
  <c r="M16" i="108"/>
  <c r="M26" i="108"/>
  <c r="M29" i="108"/>
  <c r="M31" i="108"/>
  <c r="M33" i="108"/>
  <c r="M10" i="108"/>
  <c r="M19" i="108"/>
  <c r="M11" i="108"/>
  <c r="M24" i="108"/>
  <c r="M17" i="108"/>
  <c r="M8" i="108"/>
  <c r="M32" i="108"/>
  <c r="M12" i="108"/>
  <c r="M28" i="108"/>
  <c r="M27" i="108"/>
  <c r="M18" i="108"/>
  <c r="M20" i="108"/>
  <c r="M25" i="108"/>
  <c r="M6" i="108"/>
  <c r="M15" i="108"/>
  <c r="M21" i="39" l="1"/>
  <c r="M13" i="39"/>
  <c r="M20" i="39"/>
  <c r="M28" i="39"/>
  <c r="M12" i="39"/>
  <c r="M24" i="39"/>
  <c r="M19" i="39"/>
  <c r="M16" i="39"/>
  <c r="M11" i="39"/>
  <c r="M17" i="39"/>
  <c r="M33" i="39"/>
  <c r="M15" i="39"/>
  <c r="M7" i="39"/>
  <c r="M30" i="39"/>
  <c r="M26" i="39"/>
  <c r="M32" i="39"/>
  <c r="M18" i="39"/>
  <c r="M31" i="39"/>
  <c r="M10" i="39"/>
  <c r="M27" i="39"/>
  <c r="M6" i="39"/>
  <c r="M23" i="39"/>
  <c r="M8" i="39"/>
  <c r="M22" i="39"/>
  <c r="M14" i="39"/>
  <c r="M25" i="39"/>
  <c r="M9" i="39"/>
  <c r="M5" i="39"/>
  <c r="M29" i="39"/>
  <c r="N34" i="39"/>
  <c r="O44" i="39" s="1"/>
  <c r="Q6" i="111"/>
  <c r="Q25" i="111"/>
  <c r="Q17" i="111"/>
  <c r="Q28" i="111"/>
  <c r="Q9" i="111"/>
  <c r="Q32" i="111"/>
  <c r="Q31" i="111"/>
  <c r="Q22" i="111"/>
  <c r="Q14" i="111"/>
  <c r="Q7" i="111"/>
  <c r="Q8" i="111"/>
  <c r="Q12" i="111"/>
  <c r="Q24" i="111"/>
  <c r="Q19" i="111"/>
  <c r="Q16" i="111"/>
  <c r="Q11" i="111"/>
  <c r="Q27" i="111"/>
  <c r="Q30" i="111"/>
  <c r="Q5" i="111"/>
  <c r="Q15" i="111"/>
  <c r="Q33" i="111"/>
  <c r="R34" i="111"/>
  <c r="S44" i="111" s="1"/>
  <c r="Q21" i="111"/>
  <c r="Q13" i="111"/>
  <c r="Q23" i="111"/>
  <c r="Q26" i="111"/>
  <c r="Q29" i="111"/>
  <c r="Q18" i="111"/>
  <c r="Q10" i="111"/>
  <c r="Q20" i="111"/>
  <c r="P40" i="111"/>
  <c r="N26" i="108"/>
  <c r="N29" i="108"/>
  <c r="N8" i="108"/>
  <c r="N32" i="108"/>
  <c r="N21" i="108"/>
  <c r="N15" i="108"/>
  <c r="N13" i="108"/>
  <c r="N5" i="108"/>
  <c r="N20" i="108"/>
  <c r="N18" i="108"/>
  <c r="N25" i="108"/>
  <c r="N28" i="108"/>
  <c r="N7" i="108"/>
  <c r="N23" i="108"/>
  <c r="N31" i="108"/>
  <c r="N22" i="108"/>
  <c r="N12" i="108"/>
  <c r="N10" i="108"/>
  <c r="N17" i="108"/>
  <c r="N24" i="108"/>
  <c r="N27" i="108"/>
  <c r="N14" i="108"/>
  <c r="N6" i="108"/>
  <c r="N30" i="108"/>
  <c r="N19" i="108"/>
  <c r="N9" i="108"/>
  <c r="N33" i="108"/>
  <c r="N11" i="108"/>
  <c r="O34" i="108"/>
  <c r="P44" i="108" s="1"/>
  <c r="N16" i="108"/>
  <c r="M40" i="108"/>
  <c r="M40" i="39" l="1"/>
  <c r="N26" i="39"/>
  <c r="O34" i="39"/>
  <c r="P44" i="39" s="1"/>
  <c r="N19" i="39"/>
  <c r="N27" i="39"/>
  <c r="N12" i="39"/>
  <c r="N28" i="39"/>
  <c r="N20" i="39"/>
  <c r="N32" i="39"/>
  <c r="N16" i="39"/>
  <c r="N14" i="39"/>
  <c r="N18" i="39"/>
  <c r="N21" i="39"/>
  <c r="N9" i="39"/>
  <c r="N30" i="39"/>
  <c r="N24" i="39"/>
  <c r="N7" i="39"/>
  <c r="N25" i="39"/>
  <c r="N13" i="39"/>
  <c r="N23" i="39"/>
  <c r="N33" i="39"/>
  <c r="N29" i="39"/>
  <c r="N17" i="39"/>
  <c r="N22" i="39"/>
  <c r="N15" i="39"/>
  <c r="N11" i="39"/>
  <c r="N6" i="39"/>
  <c r="N31" i="39"/>
  <c r="N8" i="39"/>
  <c r="N5" i="39"/>
  <c r="N10" i="39"/>
  <c r="R9" i="111"/>
  <c r="R25" i="111"/>
  <c r="R17" i="111"/>
  <c r="R6" i="111"/>
  <c r="R7" i="111"/>
  <c r="R28" i="111"/>
  <c r="R31" i="111"/>
  <c r="R22" i="111"/>
  <c r="R14" i="111"/>
  <c r="R24" i="111"/>
  <c r="R19" i="111"/>
  <c r="R16" i="111"/>
  <c r="R11" i="111"/>
  <c r="R27" i="111"/>
  <c r="R8" i="111"/>
  <c r="R30" i="111"/>
  <c r="R33" i="111"/>
  <c r="R5" i="111"/>
  <c r="R21" i="111"/>
  <c r="R13" i="111"/>
  <c r="R10" i="111"/>
  <c r="S34" i="111"/>
  <c r="T44" i="111" s="1"/>
  <c r="R23" i="111"/>
  <c r="R15" i="111"/>
  <c r="R26" i="111"/>
  <c r="R29" i="111"/>
  <c r="R18" i="111"/>
  <c r="R32" i="111"/>
  <c r="R20" i="111"/>
  <c r="R12" i="111"/>
  <c r="Q40" i="111"/>
  <c r="O29" i="108"/>
  <c r="O8" i="108"/>
  <c r="O32" i="108"/>
  <c r="O26" i="108"/>
  <c r="O15" i="108"/>
  <c r="O13" i="108"/>
  <c r="O5" i="108"/>
  <c r="O20" i="108"/>
  <c r="O18" i="108"/>
  <c r="O25" i="108"/>
  <c r="O28" i="108"/>
  <c r="O7" i="108"/>
  <c r="O31" i="108"/>
  <c r="O22" i="108"/>
  <c r="O12" i="108"/>
  <c r="O10" i="108"/>
  <c r="O17" i="108"/>
  <c r="O24" i="108"/>
  <c r="O27" i="108"/>
  <c r="O14" i="108"/>
  <c r="O6" i="108"/>
  <c r="O30" i="108"/>
  <c r="O19" i="108"/>
  <c r="O9" i="108"/>
  <c r="O33" i="108"/>
  <c r="P34" i="108"/>
  <c r="Q44" i="108" s="1"/>
  <c r="O16" i="108"/>
  <c r="O23" i="108"/>
  <c r="O21" i="108"/>
  <c r="O11" i="108"/>
  <c r="N40" i="108"/>
  <c r="O21" i="39" l="1"/>
  <c r="O32" i="39"/>
  <c r="O6" i="39"/>
  <c r="O27" i="39"/>
  <c r="O12" i="39"/>
  <c r="O28" i="39"/>
  <c r="O20" i="39"/>
  <c r="O11" i="39"/>
  <c r="O17" i="39"/>
  <c r="O5" i="39"/>
  <c r="O15" i="39"/>
  <c r="O14" i="39"/>
  <c r="O29" i="39"/>
  <c r="O23" i="39"/>
  <c r="O9" i="39"/>
  <c r="O19" i="39"/>
  <c r="O24" i="39"/>
  <c r="O7" i="39"/>
  <c r="O25" i="39"/>
  <c r="O13" i="39"/>
  <c r="O16" i="39"/>
  <c r="O30" i="39"/>
  <c r="O22" i="39"/>
  <c r="P34" i="39"/>
  <c r="Q44" i="39" s="1"/>
  <c r="O8" i="39"/>
  <c r="O31" i="39"/>
  <c r="O33" i="39"/>
  <c r="O26" i="39"/>
  <c r="O10" i="39"/>
  <c r="O18" i="39"/>
  <c r="N40" i="39"/>
  <c r="S25" i="111"/>
  <c r="S17" i="111"/>
  <c r="S6" i="111"/>
  <c r="S28" i="111"/>
  <c r="S9" i="111"/>
  <c r="S14" i="111"/>
  <c r="S19" i="111"/>
  <c r="S12" i="111"/>
  <c r="S31" i="111"/>
  <c r="S22" i="111"/>
  <c r="S16" i="111"/>
  <c r="S11" i="111"/>
  <c r="S5" i="111"/>
  <c r="S24" i="111"/>
  <c r="S27" i="111"/>
  <c r="S8" i="111"/>
  <c r="S30" i="111"/>
  <c r="S33" i="111"/>
  <c r="T34" i="111"/>
  <c r="U44" i="111" s="1"/>
  <c r="S21" i="111"/>
  <c r="S13" i="111"/>
  <c r="S10" i="111"/>
  <c r="S23" i="111"/>
  <c r="S15" i="111"/>
  <c r="S18" i="111"/>
  <c r="S26" i="111"/>
  <c r="S7" i="111"/>
  <c r="S29" i="111"/>
  <c r="S32" i="111"/>
  <c r="S20" i="111"/>
  <c r="R40" i="111"/>
  <c r="P32" i="108"/>
  <c r="P15" i="108"/>
  <c r="P13" i="108"/>
  <c r="P5" i="108"/>
  <c r="P20" i="108"/>
  <c r="P18" i="108"/>
  <c r="P25" i="108"/>
  <c r="P28" i="108"/>
  <c r="P7" i="108"/>
  <c r="P29" i="108"/>
  <c r="P31" i="108"/>
  <c r="P22" i="108"/>
  <c r="P12" i="108"/>
  <c r="P10" i="108"/>
  <c r="P17" i="108"/>
  <c r="P8" i="108"/>
  <c r="P24" i="108"/>
  <c r="P27" i="108"/>
  <c r="P14" i="108"/>
  <c r="P6" i="108"/>
  <c r="P30" i="108"/>
  <c r="P19" i="108"/>
  <c r="P9" i="108"/>
  <c r="P33" i="108"/>
  <c r="Q34" i="108"/>
  <c r="R44" i="108" s="1"/>
  <c r="P16" i="108"/>
  <c r="P23" i="108"/>
  <c r="P21" i="108"/>
  <c r="P11" i="108"/>
  <c r="P26" i="108"/>
  <c r="O40" i="108"/>
  <c r="P11" i="39" l="1"/>
  <c r="P16" i="39"/>
  <c r="P6" i="39"/>
  <c r="P27" i="39"/>
  <c r="P17" i="39"/>
  <c r="P22" i="39"/>
  <c r="P5" i="39"/>
  <c r="P33" i="39"/>
  <c r="P8" i="39"/>
  <c r="P26" i="39"/>
  <c r="Q34" i="39"/>
  <c r="R44" i="39" s="1"/>
  <c r="P19" i="39"/>
  <c r="P13" i="39"/>
  <c r="P10" i="39"/>
  <c r="P31" i="39"/>
  <c r="P18" i="39"/>
  <c r="P29" i="39"/>
  <c r="P14" i="39"/>
  <c r="P7" i="39"/>
  <c r="P32" i="39"/>
  <c r="P21" i="39"/>
  <c r="P9" i="39"/>
  <c r="P30" i="39"/>
  <c r="P15" i="39"/>
  <c r="P12" i="39"/>
  <c r="P28" i="39"/>
  <c r="P20" i="39"/>
  <c r="P23" i="39"/>
  <c r="P24" i="39"/>
  <c r="P25" i="39"/>
  <c r="O40" i="39"/>
  <c r="S40" i="111"/>
  <c r="T28" i="111"/>
  <c r="T9" i="111"/>
  <c r="T31" i="111"/>
  <c r="T22" i="111"/>
  <c r="T14" i="111"/>
  <c r="T16" i="111"/>
  <c r="T11" i="111"/>
  <c r="T8" i="111"/>
  <c r="T24" i="111"/>
  <c r="T19" i="111"/>
  <c r="T27" i="111"/>
  <c r="T30" i="111"/>
  <c r="T33" i="111"/>
  <c r="T5" i="111"/>
  <c r="T13" i="111"/>
  <c r="U34" i="111"/>
  <c r="V44" i="111" s="1"/>
  <c r="T21" i="111"/>
  <c r="T23" i="111"/>
  <c r="T15" i="111"/>
  <c r="T7" i="111"/>
  <c r="T12" i="111"/>
  <c r="T17" i="111"/>
  <c r="T26" i="111"/>
  <c r="T20" i="111"/>
  <c r="T29" i="111"/>
  <c r="T18" i="111"/>
  <c r="T10" i="111"/>
  <c r="T6" i="111"/>
  <c r="T32" i="111"/>
  <c r="T25" i="111"/>
  <c r="Q15" i="108"/>
  <c r="Q13" i="108"/>
  <c r="Q5" i="108"/>
  <c r="Q20" i="108"/>
  <c r="Q18" i="108"/>
  <c r="Q25" i="108"/>
  <c r="Q28" i="108"/>
  <c r="Q7" i="108"/>
  <c r="Q31" i="108"/>
  <c r="Q22" i="108"/>
  <c r="Q12" i="108"/>
  <c r="Q10" i="108"/>
  <c r="Q17" i="108"/>
  <c r="Q24" i="108"/>
  <c r="Q32" i="108"/>
  <c r="Q27" i="108"/>
  <c r="Q14" i="108"/>
  <c r="Q6" i="108"/>
  <c r="Q30" i="108"/>
  <c r="Q19" i="108"/>
  <c r="Q9" i="108"/>
  <c r="Q33" i="108"/>
  <c r="R34" i="108"/>
  <c r="S44" i="108" s="1"/>
  <c r="Q16" i="108"/>
  <c r="Q23" i="108"/>
  <c r="Q21" i="108"/>
  <c r="Q11" i="108"/>
  <c r="Q26" i="108"/>
  <c r="Q29" i="108"/>
  <c r="Q8" i="108"/>
  <c r="P40" i="108"/>
  <c r="Q8" i="39" l="1"/>
  <c r="Q26" i="39"/>
  <c r="R34" i="39"/>
  <c r="S44" i="39" s="1"/>
  <c r="Q19" i="39"/>
  <c r="Q24" i="39"/>
  <c r="Q12" i="39"/>
  <c r="Q31" i="39"/>
  <c r="Q23" i="39"/>
  <c r="Q14" i="39"/>
  <c r="Q25" i="39"/>
  <c r="Q15" i="39"/>
  <c r="Q11" i="39"/>
  <c r="Q6" i="39"/>
  <c r="Q27" i="39"/>
  <c r="Q22" i="39"/>
  <c r="Q32" i="39"/>
  <c r="Q21" i="39"/>
  <c r="Q9" i="39"/>
  <c r="Q30" i="39"/>
  <c r="Q17" i="39"/>
  <c r="Q18" i="39"/>
  <c r="Q28" i="39"/>
  <c r="Q29" i="39"/>
  <c r="Q33" i="39"/>
  <c r="Q7" i="39"/>
  <c r="Q16" i="39"/>
  <c r="Q10" i="39"/>
  <c r="Q5" i="39"/>
  <c r="Q13" i="39"/>
  <c r="Q20" i="39"/>
  <c r="P40" i="39"/>
  <c r="T40" i="111"/>
  <c r="U31" i="111"/>
  <c r="U22" i="111"/>
  <c r="U14" i="111"/>
  <c r="U8" i="111"/>
  <c r="U24" i="111"/>
  <c r="U19" i="111"/>
  <c r="U16" i="111"/>
  <c r="U11" i="111"/>
  <c r="U27" i="111"/>
  <c r="U30" i="111"/>
  <c r="U33" i="111"/>
  <c r="U5" i="111"/>
  <c r="U21" i="111"/>
  <c r="U13" i="111"/>
  <c r="U15" i="111"/>
  <c r="U9" i="111"/>
  <c r="U23" i="111"/>
  <c r="U26" i="111"/>
  <c r="U7" i="111"/>
  <c r="U10" i="111"/>
  <c r="U28" i="111"/>
  <c r="U29" i="111"/>
  <c r="U18" i="111"/>
  <c r="U32" i="111"/>
  <c r="U20" i="111"/>
  <c r="U12" i="111"/>
  <c r="U25" i="111"/>
  <c r="U17" i="111"/>
  <c r="U6" i="111"/>
  <c r="V34" i="111"/>
  <c r="W44" i="111" s="1"/>
  <c r="R20" i="108"/>
  <c r="R18" i="108"/>
  <c r="R25" i="108"/>
  <c r="R28" i="108"/>
  <c r="R7" i="108"/>
  <c r="R31" i="108"/>
  <c r="R22" i="108"/>
  <c r="R12" i="108"/>
  <c r="R10" i="108"/>
  <c r="R5" i="108"/>
  <c r="R13" i="108"/>
  <c r="R17" i="108"/>
  <c r="R24" i="108"/>
  <c r="R27" i="108"/>
  <c r="R14" i="108"/>
  <c r="R6" i="108"/>
  <c r="R30" i="108"/>
  <c r="R19" i="108"/>
  <c r="R9" i="108"/>
  <c r="R33" i="108"/>
  <c r="S34" i="108"/>
  <c r="T44" i="108" s="1"/>
  <c r="R16" i="108"/>
  <c r="R15" i="108"/>
  <c r="R23" i="108"/>
  <c r="R21" i="108"/>
  <c r="R11" i="108"/>
  <c r="R26" i="108"/>
  <c r="R29" i="108"/>
  <c r="R8" i="108"/>
  <c r="R32" i="108"/>
  <c r="Q40" i="108"/>
  <c r="Q40" i="39" l="1"/>
  <c r="R13" i="39"/>
  <c r="R29" i="39"/>
  <c r="R23" i="39"/>
  <c r="R33" i="39"/>
  <c r="R14" i="39"/>
  <c r="R10" i="39"/>
  <c r="R31" i="39"/>
  <c r="R20" i="39"/>
  <c r="R5" i="39"/>
  <c r="R15" i="39"/>
  <c r="R11" i="39"/>
  <c r="R16" i="39"/>
  <c r="R6" i="39"/>
  <c r="R27" i="39"/>
  <c r="R12" i="39"/>
  <c r="R28" i="39"/>
  <c r="R18" i="39"/>
  <c r="R26" i="39"/>
  <c r="R19" i="39"/>
  <c r="R24" i="39"/>
  <c r="R25" i="39"/>
  <c r="R32" i="39"/>
  <c r="R30" i="39"/>
  <c r="R22" i="39"/>
  <c r="R8" i="39"/>
  <c r="S34" i="39"/>
  <c r="T44" i="39" s="1"/>
  <c r="R7" i="39"/>
  <c r="R21" i="39"/>
  <c r="R9" i="39"/>
  <c r="R17" i="39"/>
  <c r="V11" i="111"/>
  <c r="V7" i="111"/>
  <c r="V6" i="111"/>
  <c r="V24" i="111"/>
  <c r="V19" i="111"/>
  <c r="V16" i="111"/>
  <c r="V14" i="111"/>
  <c r="V27" i="111"/>
  <c r="V8" i="111"/>
  <c r="V30" i="111"/>
  <c r="V5" i="111"/>
  <c r="V22" i="111"/>
  <c r="V33" i="111"/>
  <c r="W34" i="111"/>
  <c r="X44" i="111" s="1"/>
  <c r="V21" i="111"/>
  <c r="V13" i="111"/>
  <c r="V23" i="111"/>
  <c r="V15" i="111"/>
  <c r="V26" i="111"/>
  <c r="V29" i="111"/>
  <c r="V18" i="111"/>
  <c r="V10" i="111"/>
  <c r="V12" i="111"/>
  <c r="V32" i="111"/>
  <c r="V20" i="111"/>
  <c r="V25" i="111"/>
  <c r="V17" i="111"/>
  <c r="V31" i="111"/>
  <c r="V28" i="111"/>
  <c r="V9" i="111"/>
  <c r="U40" i="111"/>
  <c r="R40" i="108"/>
  <c r="S25" i="108"/>
  <c r="S28" i="108"/>
  <c r="S7" i="108"/>
  <c r="S18" i="108"/>
  <c r="S31" i="108"/>
  <c r="S22" i="108"/>
  <c r="S12" i="108"/>
  <c r="S10" i="108"/>
  <c r="S17" i="108"/>
  <c r="S24" i="108"/>
  <c r="S27" i="108"/>
  <c r="S14" i="108"/>
  <c r="S6" i="108"/>
  <c r="S20" i="108"/>
  <c r="S30" i="108"/>
  <c r="S19" i="108"/>
  <c r="S9" i="108"/>
  <c r="S33" i="108"/>
  <c r="T34" i="108"/>
  <c r="U44" i="108" s="1"/>
  <c r="S16" i="108"/>
  <c r="S23" i="108"/>
  <c r="S21" i="108"/>
  <c r="S11" i="108"/>
  <c r="S26" i="108"/>
  <c r="S29" i="108"/>
  <c r="S8" i="108"/>
  <c r="S32" i="108"/>
  <c r="S15" i="108"/>
  <c r="S13" i="108"/>
  <c r="S5" i="108"/>
  <c r="S20" i="39" l="1"/>
  <c r="S32" i="39"/>
  <c r="S21" i="39"/>
  <c r="S9" i="39"/>
  <c r="S30" i="39"/>
  <c r="S17" i="39"/>
  <c r="S22" i="39"/>
  <c r="S26" i="39"/>
  <c r="S25" i="39"/>
  <c r="S13" i="39"/>
  <c r="S29" i="39"/>
  <c r="S23" i="39"/>
  <c r="S33" i="39"/>
  <c r="S14" i="39"/>
  <c r="S10" i="39"/>
  <c r="S31" i="39"/>
  <c r="S15" i="39"/>
  <c r="S6" i="39"/>
  <c r="S28" i="39"/>
  <c r="S18" i="39"/>
  <c r="S8" i="39"/>
  <c r="T34" i="39"/>
  <c r="U44" i="39" s="1"/>
  <c r="S24" i="39"/>
  <c r="S5" i="39"/>
  <c r="S11" i="39"/>
  <c r="S16" i="39"/>
  <c r="S27" i="39"/>
  <c r="S12" i="39"/>
  <c r="S19" i="39"/>
  <c r="S7" i="39"/>
  <c r="R40" i="39"/>
  <c r="W5" i="111"/>
  <c r="W24" i="111"/>
  <c r="W19" i="111"/>
  <c r="W16" i="111"/>
  <c r="W11" i="111"/>
  <c r="W27" i="111"/>
  <c r="W8" i="111"/>
  <c r="W30" i="111"/>
  <c r="W21" i="111"/>
  <c r="W13" i="111"/>
  <c r="W33" i="111"/>
  <c r="W23" i="111"/>
  <c r="W15" i="111"/>
  <c r="W10" i="111"/>
  <c r="W26" i="111"/>
  <c r="W7" i="111"/>
  <c r="W18" i="111"/>
  <c r="W29" i="111"/>
  <c r="W32" i="111"/>
  <c r="W20" i="111"/>
  <c r="W12" i="111"/>
  <c r="W6" i="111"/>
  <c r="W17" i="111"/>
  <c r="W25" i="111"/>
  <c r="W28" i="111"/>
  <c r="W9" i="111"/>
  <c r="W31" i="111"/>
  <c r="W22" i="111"/>
  <c r="W14" i="111"/>
  <c r="X34" i="111"/>
  <c r="Y44" i="111" s="1"/>
  <c r="V40" i="111"/>
  <c r="S40" i="108"/>
  <c r="T28" i="108"/>
  <c r="T7" i="108"/>
  <c r="T31" i="108"/>
  <c r="T22" i="108"/>
  <c r="T12" i="108"/>
  <c r="T10" i="108"/>
  <c r="T17" i="108"/>
  <c r="T24" i="108"/>
  <c r="T27" i="108"/>
  <c r="T14" i="108"/>
  <c r="T6" i="108"/>
  <c r="T25" i="108"/>
  <c r="T30" i="108"/>
  <c r="T19" i="108"/>
  <c r="T9" i="108"/>
  <c r="T33" i="108"/>
  <c r="U34" i="108"/>
  <c r="V44" i="108" s="1"/>
  <c r="T16" i="108"/>
  <c r="T23" i="108"/>
  <c r="T21" i="108"/>
  <c r="T11" i="108"/>
  <c r="T26" i="108"/>
  <c r="T29" i="108"/>
  <c r="T8" i="108"/>
  <c r="T32" i="108"/>
  <c r="T15" i="108"/>
  <c r="T13" i="108"/>
  <c r="T5" i="108"/>
  <c r="T20" i="108"/>
  <c r="T18" i="108"/>
  <c r="T18" i="39" l="1"/>
  <c r="T15" i="39"/>
  <c r="T11" i="39"/>
  <c r="T16" i="39"/>
  <c r="T31" i="39"/>
  <c r="T14" i="39"/>
  <c r="T10" i="39"/>
  <c r="T28" i="39"/>
  <c r="T8" i="39"/>
  <c r="T26" i="39"/>
  <c r="U34" i="39"/>
  <c r="V44" i="39" s="1"/>
  <c r="T27" i="39"/>
  <c r="T25" i="39"/>
  <c r="T7" i="39"/>
  <c r="T32" i="39"/>
  <c r="T21" i="39"/>
  <c r="T9" i="39"/>
  <c r="T19" i="39"/>
  <c r="T24" i="39"/>
  <c r="T13" i="39"/>
  <c r="T23" i="39"/>
  <c r="T30" i="39"/>
  <c r="T20" i="39"/>
  <c r="T6" i="39"/>
  <c r="T12" i="39"/>
  <c r="T22" i="39"/>
  <c r="T5" i="39"/>
  <c r="T29" i="39"/>
  <c r="T33" i="39"/>
  <c r="T17" i="39"/>
  <c r="S40" i="39"/>
  <c r="X24" i="111"/>
  <c r="X19" i="111"/>
  <c r="X16" i="111"/>
  <c r="X11" i="111"/>
  <c r="X27" i="111"/>
  <c r="X8" i="111"/>
  <c r="X15" i="111"/>
  <c r="X14" i="111"/>
  <c r="X30" i="111"/>
  <c r="X13" i="111"/>
  <c r="X33" i="111"/>
  <c r="X5" i="111"/>
  <c r="Y34" i="111"/>
  <c r="Z44" i="111" s="1"/>
  <c r="X21" i="111"/>
  <c r="X9" i="111"/>
  <c r="X23" i="111"/>
  <c r="X26" i="111"/>
  <c r="X7" i="111"/>
  <c r="X29" i="111"/>
  <c r="X18" i="111"/>
  <c r="X10" i="111"/>
  <c r="X12" i="111"/>
  <c r="X32" i="111"/>
  <c r="X20" i="111"/>
  <c r="X25" i="111"/>
  <c r="X17" i="111"/>
  <c r="X6" i="111"/>
  <c r="X28" i="111"/>
  <c r="X31" i="111"/>
  <c r="X22" i="111"/>
  <c r="W40" i="111"/>
  <c r="T40" i="108"/>
  <c r="U31" i="108"/>
  <c r="U22" i="108"/>
  <c r="U12" i="108"/>
  <c r="U10" i="108"/>
  <c r="U7" i="108"/>
  <c r="U17" i="108"/>
  <c r="U24" i="108"/>
  <c r="U27" i="108"/>
  <c r="U14" i="108"/>
  <c r="U6" i="108"/>
  <c r="U30" i="108"/>
  <c r="U19" i="108"/>
  <c r="U9" i="108"/>
  <c r="U33" i="108"/>
  <c r="U28" i="108"/>
  <c r="V34" i="108"/>
  <c r="W44" i="108" s="1"/>
  <c r="U16" i="108"/>
  <c r="U23" i="108"/>
  <c r="U21" i="108"/>
  <c r="U11" i="108"/>
  <c r="U26" i="108"/>
  <c r="U29" i="108"/>
  <c r="U8" i="108"/>
  <c r="U32" i="108"/>
  <c r="U15" i="108"/>
  <c r="U13" i="108"/>
  <c r="U5" i="108"/>
  <c r="U20" i="108"/>
  <c r="U18" i="108"/>
  <c r="U25" i="108"/>
  <c r="U31" i="39" l="1"/>
  <c r="U18" i="39"/>
  <c r="U8" i="39"/>
  <c r="U26" i="39"/>
  <c r="V34" i="39"/>
  <c r="W44" i="39" s="1"/>
  <c r="U19" i="39"/>
  <c r="U24" i="39"/>
  <c r="U20" i="39"/>
  <c r="U32" i="39"/>
  <c r="U9" i="39"/>
  <c r="U30" i="39"/>
  <c r="U22" i="39"/>
  <c r="U15" i="39"/>
  <c r="U16" i="39"/>
  <c r="U27" i="39"/>
  <c r="U28" i="39"/>
  <c r="U21" i="39"/>
  <c r="U17" i="39"/>
  <c r="U10" i="39"/>
  <c r="U5" i="39"/>
  <c r="U11" i="39"/>
  <c r="U6" i="39"/>
  <c r="U12" i="39"/>
  <c r="U7" i="39"/>
  <c r="U25" i="39"/>
  <c r="U13" i="39"/>
  <c r="U29" i="39"/>
  <c r="U23" i="39"/>
  <c r="U33" i="39"/>
  <c r="U14" i="39"/>
  <c r="T40" i="39"/>
  <c r="Y27" i="111"/>
  <c r="Y8" i="111"/>
  <c r="Y30" i="111"/>
  <c r="Y5" i="111"/>
  <c r="Y7" i="111"/>
  <c r="Y24" i="111"/>
  <c r="Y16" i="111"/>
  <c r="Y33" i="111"/>
  <c r="Y21" i="111"/>
  <c r="Y13" i="111"/>
  <c r="Y15" i="111"/>
  <c r="Y23" i="111"/>
  <c r="Y26" i="111"/>
  <c r="Y29" i="111"/>
  <c r="Y18" i="111"/>
  <c r="Y10" i="111"/>
  <c r="Y19" i="111"/>
  <c r="Y32" i="111"/>
  <c r="Y20" i="111"/>
  <c r="Y12" i="111"/>
  <c r="Y17" i="111"/>
  <c r="Y6" i="111"/>
  <c r="Y14" i="111"/>
  <c r="Y25" i="111"/>
  <c r="Y28" i="111"/>
  <c r="Y9" i="111"/>
  <c r="Y31" i="111"/>
  <c r="Y22" i="111"/>
  <c r="Y11" i="111"/>
  <c r="Z34" i="111"/>
  <c r="AA44" i="111" s="1"/>
  <c r="X40" i="111"/>
  <c r="U40" i="108"/>
  <c r="V17" i="108"/>
  <c r="V24" i="108"/>
  <c r="V10" i="108"/>
  <c r="V27" i="108"/>
  <c r="V14" i="108"/>
  <c r="V6" i="108"/>
  <c r="V30" i="108"/>
  <c r="V19" i="108"/>
  <c r="V9" i="108"/>
  <c r="V33" i="108"/>
  <c r="W34" i="108"/>
  <c r="X44" i="108" s="1"/>
  <c r="V16" i="108"/>
  <c r="V23" i="108"/>
  <c r="V21" i="108"/>
  <c r="V11" i="108"/>
  <c r="V26" i="108"/>
  <c r="V29" i="108"/>
  <c r="V8" i="108"/>
  <c r="V31" i="108"/>
  <c r="V32" i="108"/>
  <c r="V22" i="108"/>
  <c r="V15" i="108"/>
  <c r="V13" i="108"/>
  <c r="V5" i="108"/>
  <c r="V20" i="108"/>
  <c r="V18" i="108"/>
  <c r="V25" i="108"/>
  <c r="V28" i="108"/>
  <c r="V7" i="108"/>
  <c r="V12" i="108"/>
  <c r="U40" i="39" l="1"/>
  <c r="V7" i="39"/>
  <c r="V25" i="39"/>
  <c r="V13" i="39"/>
  <c r="V29" i="39"/>
  <c r="V21" i="39"/>
  <c r="V9" i="39"/>
  <c r="V30" i="39"/>
  <c r="V15" i="39"/>
  <c r="V17" i="39"/>
  <c r="V23" i="39"/>
  <c r="V33" i="39"/>
  <c r="V14" i="39"/>
  <c r="V31" i="39"/>
  <c r="V11" i="39"/>
  <c r="V27" i="39"/>
  <c r="V12" i="39"/>
  <c r="W34" i="39"/>
  <c r="X44" i="39" s="1"/>
  <c r="V22" i="39"/>
  <c r="V5" i="39"/>
  <c r="V6" i="39"/>
  <c r="V20" i="39"/>
  <c r="V19" i="39"/>
  <c r="V10" i="39"/>
  <c r="V18" i="39"/>
  <c r="V8" i="39"/>
  <c r="V16" i="39"/>
  <c r="V28" i="39"/>
  <c r="V26" i="39"/>
  <c r="V24" i="39"/>
  <c r="V32" i="39"/>
  <c r="Z30" i="111"/>
  <c r="Z33" i="111"/>
  <c r="Z5" i="111"/>
  <c r="AA34" i="111"/>
  <c r="AB44" i="111" s="1"/>
  <c r="Z21" i="111"/>
  <c r="Z13" i="111"/>
  <c r="Z18" i="111"/>
  <c r="Z10" i="111"/>
  <c r="Z23" i="111"/>
  <c r="Z15" i="111"/>
  <c r="Z26" i="111"/>
  <c r="Z7" i="111"/>
  <c r="Z29" i="111"/>
  <c r="Z32" i="111"/>
  <c r="Z20" i="111"/>
  <c r="Z12" i="111"/>
  <c r="Z8" i="111"/>
  <c r="Z25" i="111"/>
  <c r="Z17" i="111"/>
  <c r="Z6" i="111"/>
  <c r="Z9" i="111"/>
  <c r="Z28" i="111"/>
  <c r="Z31" i="111"/>
  <c r="Z22" i="111"/>
  <c r="Z14" i="111"/>
  <c r="Z27" i="111"/>
  <c r="Z24" i="111"/>
  <c r="Z19" i="111"/>
  <c r="Z16" i="111"/>
  <c r="Z11" i="111"/>
  <c r="Y40" i="111"/>
  <c r="W17" i="108"/>
  <c r="W24" i="108"/>
  <c r="W27" i="108"/>
  <c r="W14" i="108"/>
  <c r="W6" i="108"/>
  <c r="W30" i="108"/>
  <c r="W19" i="108"/>
  <c r="W9" i="108"/>
  <c r="W33" i="108"/>
  <c r="W16" i="108"/>
  <c r="W23" i="108"/>
  <c r="W21" i="108"/>
  <c r="W11" i="108"/>
  <c r="W26" i="108"/>
  <c r="W29" i="108"/>
  <c r="W8" i="108"/>
  <c r="W32" i="108"/>
  <c r="W15" i="108"/>
  <c r="W13" i="108"/>
  <c r="W5" i="108"/>
  <c r="W20" i="108"/>
  <c r="W18" i="108"/>
  <c r="W25" i="108"/>
  <c r="W28" i="108"/>
  <c r="W7" i="108"/>
  <c r="W31" i="108"/>
  <c r="W22" i="108"/>
  <c r="W12" i="108"/>
  <c r="W10" i="108"/>
  <c r="X34" i="108"/>
  <c r="Y44" i="108" s="1"/>
  <c r="V40" i="108"/>
  <c r="V40" i="39" l="1"/>
  <c r="W12" i="39"/>
  <c r="W28" i="39"/>
  <c r="W20" i="39"/>
  <c r="W32" i="39"/>
  <c r="W26" i="39"/>
  <c r="X34" i="39"/>
  <c r="Y44" i="39" s="1"/>
  <c r="W19" i="39"/>
  <c r="W22" i="39"/>
  <c r="W29" i="39"/>
  <c r="W33" i="39"/>
  <c r="W14" i="39"/>
  <c r="W10" i="39"/>
  <c r="W18" i="39"/>
  <c r="W11" i="39"/>
  <c r="W27" i="39"/>
  <c r="W7" i="39"/>
  <c r="W25" i="39"/>
  <c r="W13" i="39"/>
  <c r="W24" i="39"/>
  <c r="W21" i="39"/>
  <c r="W9" i="39"/>
  <c r="W30" i="39"/>
  <c r="W17" i="39"/>
  <c r="W15" i="39"/>
  <c r="W23" i="39"/>
  <c r="W31" i="39"/>
  <c r="W8" i="39"/>
  <c r="W16" i="39"/>
  <c r="W6" i="39"/>
  <c r="W5" i="39"/>
  <c r="AA33" i="111"/>
  <c r="AA5" i="111"/>
  <c r="AA15" i="111"/>
  <c r="AA10" i="111"/>
  <c r="AA20" i="111"/>
  <c r="AA21" i="111"/>
  <c r="AA13" i="111"/>
  <c r="AA23" i="111"/>
  <c r="AA12" i="111"/>
  <c r="AA6" i="111"/>
  <c r="AA26" i="111"/>
  <c r="AA7" i="111"/>
  <c r="AA29" i="111"/>
  <c r="AA18" i="111"/>
  <c r="AA11" i="111"/>
  <c r="AA30" i="111"/>
  <c r="AA32" i="111"/>
  <c r="AA17" i="111"/>
  <c r="AA25" i="111"/>
  <c r="AA28" i="111"/>
  <c r="AA9" i="111"/>
  <c r="AA14" i="111"/>
  <c r="AA31" i="111"/>
  <c r="AA22" i="111"/>
  <c r="AA24" i="111"/>
  <c r="AA19" i="111"/>
  <c r="AA16" i="111"/>
  <c r="AA27" i="111"/>
  <c r="AA8" i="111"/>
  <c r="AB34" i="111"/>
  <c r="AC44" i="111" s="1"/>
  <c r="Z40" i="111"/>
  <c r="X24" i="108"/>
  <c r="X27" i="108"/>
  <c r="X14" i="108"/>
  <c r="X6" i="108"/>
  <c r="X30" i="108"/>
  <c r="X19" i="108"/>
  <c r="X9" i="108"/>
  <c r="X33" i="108"/>
  <c r="X16" i="108"/>
  <c r="X23" i="108"/>
  <c r="X21" i="108"/>
  <c r="X11" i="108"/>
  <c r="X26" i="108"/>
  <c r="X29" i="108"/>
  <c r="X8" i="108"/>
  <c r="X32" i="108"/>
  <c r="X15" i="108"/>
  <c r="X13" i="108"/>
  <c r="X5" i="108"/>
  <c r="X17" i="108"/>
  <c r="X20" i="108"/>
  <c r="X18" i="108"/>
  <c r="X25" i="108"/>
  <c r="X28" i="108"/>
  <c r="X7" i="108"/>
  <c r="X31" i="108"/>
  <c r="X22" i="108"/>
  <c r="X12" i="108"/>
  <c r="X10" i="108"/>
  <c r="Y34" i="108"/>
  <c r="Z44" i="108" s="1"/>
  <c r="W40" i="108"/>
  <c r="W40" i="39" l="1"/>
  <c r="X24" i="39"/>
  <c r="X7" i="39"/>
  <c r="X25" i="39"/>
  <c r="X13" i="39"/>
  <c r="X32" i="39"/>
  <c r="X21" i="39"/>
  <c r="X9" i="39"/>
  <c r="X30" i="39"/>
  <c r="X17" i="39"/>
  <c r="X22" i="39"/>
  <c r="X5" i="39"/>
  <c r="X15" i="39"/>
  <c r="X29" i="39"/>
  <c r="X23" i="39"/>
  <c r="X33" i="39"/>
  <c r="X14" i="39"/>
  <c r="X20" i="39"/>
  <c r="X26" i="39"/>
  <c r="X19" i="39"/>
  <c r="X10" i="39"/>
  <c r="X31" i="39"/>
  <c r="X18" i="39"/>
  <c r="X27" i="39"/>
  <c r="X11" i="39"/>
  <c r="X16" i="39"/>
  <c r="X6" i="39"/>
  <c r="X12" i="39"/>
  <c r="X28" i="39"/>
  <c r="X8" i="39"/>
  <c r="Y34" i="39"/>
  <c r="Z44" i="39" s="1"/>
  <c r="AB21" i="111"/>
  <c r="AB13" i="111"/>
  <c r="AB23" i="111"/>
  <c r="AB15" i="111"/>
  <c r="AB7" i="111"/>
  <c r="AB8" i="111"/>
  <c r="AB5" i="111"/>
  <c r="AB26" i="111"/>
  <c r="AB29" i="111"/>
  <c r="AB18" i="111"/>
  <c r="AB10" i="111"/>
  <c r="AB12" i="111"/>
  <c r="AB32" i="111"/>
  <c r="AB20" i="111"/>
  <c r="AB9" i="111"/>
  <c r="AB25" i="111"/>
  <c r="AB17" i="111"/>
  <c r="AB6" i="111"/>
  <c r="AB28" i="111"/>
  <c r="AB31" i="111"/>
  <c r="AB22" i="111"/>
  <c r="AB14" i="111"/>
  <c r="AB16" i="111"/>
  <c r="AB11" i="111"/>
  <c r="AB33" i="111"/>
  <c r="AB19" i="111"/>
  <c r="AB24" i="111"/>
  <c r="AB27" i="111"/>
  <c r="AB30" i="111"/>
  <c r="AC34" i="111"/>
  <c r="AA40" i="111"/>
  <c r="Y27" i="108"/>
  <c r="Y14" i="108"/>
  <c r="Y6" i="108"/>
  <c r="Y30" i="108"/>
  <c r="Y19" i="108"/>
  <c r="Y9" i="108"/>
  <c r="Y33" i="108"/>
  <c r="Y16" i="108"/>
  <c r="Y23" i="108"/>
  <c r="Y21" i="108"/>
  <c r="Y11" i="108"/>
  <c r="Y26" i="108"/>
  <c r="Y29" i="108"/>
  <c r="Y8" i="108"/>
  <c r="Y24" i="108"/>
  <c r="Y32" i="108"/>
  <c r="Y15" i="108"/>
  <c r="Y13" i="108"/>
  <c r="Y5" i="108"/>
  <c r="Y20" i="108"/>
  <c r="Y18" i="108"/>
  <c r="Y25" i="108"/>
  <c r="Y28" i="108"/>
  <c r="Y7" i="108"/>
  <c r="Y31" i="108"/>
  <c r="Y22" i="108"/>
  <c r="Y12" i="108"/>
  <c r="Y10" i="108"/>
  <c r="Y17" i="108"/>
  <c r="Z34" i="108"/>
  <c r="AA44" i="108" s="1"/>
  <c r="X40" i="108"/>
  <c r="X40" i="39" l="1"/>
  <c r="Y24" i="39"/>
  <c r="Y8" i="39"/>
  <c r="Y31" i="39"/>
  <c r="Y33" i="39"/>
  <c r="Y17" i="39"/>
  <c r="Y22" i="39"/>
  <c r="Y25" i="39"/>
  <c r="Y6" i="39"/>
  <c r="Y32" i="39"/>
  <c r="Y21" i="39"/>
  <c r="Y9" i="39"/>
  <c r="Y13" i="39"/>
  <c r="Y14" i="39"/>
  <c r="Y5" i="39"/>
  <c r="Y23" i="39"/>
  <c r="Y27" i="39"/>
  <c r="Y12" i="39"/>
  <c r="Y19" i="39"/>
  <c r="Y18" i="39"/>
  <c r="Y15" i="39"/>
  <c r="Y11" i="39"/>
  <c r="Y16" i="39"/>
  <c r="Y30" i="39"/>
  <c r="Y7" i="39"/>
  <c r="Y28" i="39"/>
  <c r="Y20" i="39"/>
  <c r="Y26" i="39"/>
  <c r="Z34" i="39"/>
  <c r="AA44" i="39" s="1"/>
  <c r="Y10" i="39"/>
  <c r="Y29" i="39"/>
  <c r="AC23" i="111"/>
  <c r="AD23" i="111" s="1"/>
  <c r="AC15" i="111"/>
  <c r="AD15" i="111" s="1"/>
  <c r="L35" i="111" s="1"/>
  <c r="L36" i="111" s="1"/>
  <c r="AC26" i="111"/>
  <c r="AD26" i="111" s="1"/>
  <c r="AC7" i="111"/>
  <c r="AD7" i="111" s="1"/>
  <c r="AC21" i="111"/>
  <c r="AD21" i="111" s="1"/>
  <c r="AC29" i="111"/>
  <c r="AD29" i="111" s="1"/>
  <c r="AC18" i="111"/>
  <c r="AD18" i="111" s="1"/>
  <c r="AC10" i="111"/>
  <c r="AD10" i="111" s="1"/>
  <c r="AC32" i="111"/>
  <c r="AD32" i="111" s="1"/>
  <c r="AC20" i="111"/>
  <c r="AD20" i="111" s="1"/>
  <c r="AC12" i="111"/>
  <c r="AD12" i="111" s="1"/>
  <c r="AC25" i="111"/>
  <c r="AD25" i="111" s="1"/>
  <c r="AC17" i="111"/>
  <c r="AD17" i="111" s="1"/>
  <c r="AC6" i="111"/>
  <c r="AD6" i="111" s="1"/>
  <c r="AC28" i="111"/>
  <c r="AD28" i="111" s="1"/>
  <c r="AC9" i="111"/>
  <c r="AD9" i="111" s="1"/>
  <c r="AC14" i="111"/>
  <c r="AD14" i="111" s="1"/>
  <c r="AC31" i="111"/>
  <c r="AD31" i="111" s="1"/>
  <c r="AC22" i="111"/>
  <c r="AD22" i="111" s="1"/>
  <c r="AC8" i="111"/>
  <c r="AD8" i="111" s="1"/>
  <c r="AC13" i="111"/>
  <c r="AD13" i="111" s="1"/>
  <c r="AD34" i="111"/>
  <c r="L34" i="111" s="1"/>
  <c r="AC24" i="111"/>
  <c r="AD24" i="111" s="1"/>
  <c r="AC19" i="111"/>
  <c r="AD19" i="111" s="1"/>
  <c r="AC16" i="111"/>
  <c r="AD16" i="111" s="1"/>
  <c r="AC11" i="111"/>
  <c r="AD11" i="111" s="1"/>
  <c r="AC27" i="111"/>
  <c r="AD27" i="111" s="1"/>
  <c r="AC30" i="111"/>
  <c r="AD30" i="111" s="1"/>
  <c r="AC33" i="111"/>
  <c r="AD33" i="111" s="1"/>
  <c r="AC5" i="111"/>
  <c r="AB40" i="111"/>
  <c r="Z30" i="108"/>
  <c r="Z19" i="108"/>
  <c r="Z9" i="108"/>
  <c r="Z33" i="108"/>
  <c r="Z16" i="108"/>
  <c r="Z27" i="108"/>
  <c r="Z23" i="108"/>
  <c r="Z21" i="108"/>
  <c r="Z11" i="108"/>
  <c r="Z26" i="108"/>
  <c r="Z29" i="108"/>
  <c r="Z8" i="108"/>
  <c r="Z14" i="108"/>
  <c r="Z32" i="108"/>
  <c r="Z15" i="108"/>
  <c r="Z13" i="108"/>
  <c r="Z5" i="108"/>
  <c r="Z20" i="108"/>
  <c r="Z18" i="108"/>
  <c r="Z25" i="108"/>
  <c r="Z28" i="108"/>
  <c r="Z7" i="108"/>
  <c r="Z31" i="108"/>
  <c r="Z22" i="108"/>
  <c r="Z12" i="108"/>
  <c r="Z10" i="108"/>
  <c r="Z6" i="108"/>
  <c r="Z17" i="108"/>
  <c r="Z24" i="108"/>
  <c r="AA34" i="108"/>
  <c r="AB44" i="108" s="1"/>
  <c r="Y40" i="108"/>
  <c r="Y40" i="39" l="1"/>
  <c r="Z14" i="39"/>
  <c r="Z10" i="39"/>
  <c r="Z31" i="39"/>
  <c r="Z33" i="39"/>
  <c r="Z13" i="39"/>
  <c r="Z29" i="39"/>
  <c r="Z23" i="39"/>
  <c r="Z6" i="39"/>
  <c r="Z12" i="39"/>
  <c r="Z15" i="39"/>
  <c r="Z27" i="39"/>
  <c r="Z28" i="39"/>
  <c r="Z16" i="39"/>
  <c r="Z19" i="39"/>
  <c r="Z24" i="39"/>
  <c r="Z7" i="39"/>
  <c r="Z25" i="39"/>
  <c r="Z18" i="39"/>
  <c r="Z8" i="39"/>
  <c r="Z26" i="39"/>
  <c r="AA34" i="39"/>
  <c r="AB44" i="39" s="1"/>
  <c r="Z11" i="39"/>
  <c r="Z30" i="39"/>
  <c r="Z17" i="39"/>
  <c r="Z22" i="39"/>
  <c r="Z9" i="39"/>
  <c r="Z20" i="39"/>
  <c r="Z32" i="39"/>
  <c r="Z21" i="39"/>
  <c r="Z5" i="39"/>
  <c r="AC40" i="111"/>
  <c r="AD5" i="111"/>
  <c r="AA33" i="108"/>
  <c r="AA9" i="108"/>
  <c r="AA16" i="108"/>
  <c r="AA23" i="108"/>
  <c r="AA21" i="108"/>
  <c r="AA11" i="108"/>
  <c r="AA26" i="108"/>
  <c r="AA29" i="108"/>
  <c r="AA8" i="108"/>
  <c r="AA32" i="108"/>
  <c r="AA19" i="108"/>
  <c r="AA15" i="108"/>
  <c r="AA13" i="108"/>
  <c r="AA5" i="108"/>
  <c r="AA20" i="108"/>
  <c r="AA18" i="108"/>
  <c r="AA25" i="108"/>
  <c r="AA28" i="108"/>
  <c r="AA7" i="108"/>
  <c r="AA31" i="108"/>
  <c r="AA22" i="108"/>
  <c r="AA12" i="108"/>
  <c r="AA10" i="108"/>
  <c r="AA30" i="108"/>
  <c r="AA17" i="108"/>
  <c r="AA24" i="108"/>
  <c r="AA27" i="108"/>
  <c r="AA14" i="108"/>
  <c r="AA6" i="108"/>
  <c r="AB34" i="108"/>
  <c r="AC44" i="108" s="1"/>
  <c r="Z40" i="108"/>
  <c r="Z40" i="39" l="1"/>
  <c r="AA19" i="39"/>
  <c r="AA7" i="39"/>
  <c r="AA20" i="39"/>
  <c r="AA32" i="39"/>
  <c r="AA9" i="39"/>
  <c r="AA30" i="39"/>
  <c r="AA17" i="39"/>
  <c r="AA22" i="39"/>
  <c r="AA25" i="39"/>
  <c r="AA13" i="39"/>
  <c r="AA29" i="39"/>
  <c r="AA23" i="39"/>
  <c r="AA14" i="39"/>
  <c r="AA31" i="39"/>
  <c r="AA15" i="39"/>
  <c r="AA16" i="39"/>
  <c r="AA33" i="39"/>
  <c r="AA10" i="39"/>
  <c r="AA5" i="39"/>
  <c r="AA11" i="39"/>
  <c r="AA6" i="39"/>
  <c r="AA27" i="39"/>
  <c r="AA12" i="39"/>
  <c r="AA28" i="39"/>
  <c r="AA18" i="39"/>
  <c r="AA8" i="39"/>
  <c r="AA26" i="39"/>
  <c r="AA24" i="39"/>
  <c r="AB34" i="39"/>
  <c r="AC44" i="39" s="1"/>
  <c r="AA21" i="39"/>
  <c r="AB16" i="108"/>
  <c r="AB23" i="108"/>
  <c r="AB21" i="108"/>
  <c r="AB11" i="108"/>
  <c r="AB26" i="108"/>
  <c r="AB29" i="108"/>
  <c r="AB8" i="108"/>
  <c r="AB32" i="108"/>
  <c r="AB15" i="108"/>
  <c r="AB13" i="108"/>
  <c r="AB5" i="108"/>
  <c r="AB20" i="108"/>
  <c r="AB18" i="108"/>
  <c r="AB25" i="108"/>
  <c r="AB28" i="108"/>
  <c r="AB7" i="108"/>
  <c r="AB31" i="108"/>
  <c r="AB22" i="108"/>
  <c r="AB12" i="108"/>
  <c r="AB10" i="108"/>
  <c r="AB17" i="108"/>
  <c r="AB24" i="108"/>
  <c r="AB33" i="108"/>
  <c r="AB27" i="108"/>
  <c r="AB14" i="108"/>
  <c r="AB6" i="108"/>
  <c r="AB30" i="108"/>
  <c r="AB19" i="108"/>
  <c r="AB9" i="108"/>
  <c r="AC34" i="108"/>
  <c r="AA40" i="108"/>
  <c r="AA40" i="39" l="1"/>
  <c r="AB16" i="39"/>
  <c r="AB23" i="39"/>
  <c r="AB14" i="39"/>
  <c r="AB10" i="39"/>
  <c r="AB31" i="39"/>
  <c r="AB5" i="39"/>
  <c r="AB15" i="39"/>
  <c r="AB11" i="39"/>
  <c r="AB21" i="39"/>
  <c r="AB27" i="39"/>
  <c r="AB26" i="39"/>
  <c r="AB9" i="39"/>
  <c r="AB19" i="39"/>
  <c r="AB24" i="39"/>
  <c r="AB7" i="39"/>
  <c r="AB28" i="39"/>
  <c r="AB20" i="39"/>
  <c r="AB32" i="39"/>
  <c r="AC34" i="39"/>
  <c r="AB18" i="39"/>
  <c r="AB33" i="39"/>
  <c r="AB30" i="39"/>
  <c r="AB17" i="39"/>
  <c r="AB22" i="39"/>
  <c r="AB25" i="39"/>
  <c r="AB13" i="39"/>
  <c r="AB29" i="39"/>
  <c r="AB6" i="39"/>
  <c r="AB12" i="39"/>
  <c r="AB8" i="39"/>
  <c r="AC23" i="108"/>
  <c r="AD23" i="108" s="1"/>
  <c r="AC21" i="108"/>
  <c r="AD21" i="108" s="1"/>
  <c r="AC11" i="108"/>
  <c r="AD11" i="108" s="1"/>
  <c r="AC26" i="108"/>
  <c r="AD26" i="108" s="1"/>
  <c r="AC29" i="108"/>
  <c r="AD29" i="108" s="1"/>
  <c r="AC8" i="108"/>
  <c r="AD8" i="108" s="1"/>
  <c r="AC16" i="108"/>
  <c r="AD16" i="108" s="1"/>
  <c r="AC32" i="108"/>
  <c r="AD32" i="108" s="1"/>
  <c r="AC15" i="108"/>
  <c r="AD15" i="108" s="1"/>
  <c r="L35" i="108" s="1"/>
  <c r="L36" i="108" s="1"/>
  <c r="AC13" i="108"/>
  <c r="AD13" i="108" s="1"/>
  <c r="AC5" i="108"/>
  <c r="AC20" i="108"/>
  <c r="AD20" i="108" s="1"/>
  <c r="AC18" i="108"/>
  <c r="AD18" i="108" s="1"/>
  <c r="AC25" i="108"/>
  <c r="AD25" i="108" s="1"/>
  <c r="AC28" i="108"/>
  <c r="AD28" i="108" s="1"/>
  <c r="AC7" i="108"/>
  <c r="AD7" i="108" s="1"/>
  <c r="AC31" i="108"/>
  <c r="AD31" i="108" s="1"/>
  <c r="AC22" i="108"/>
  <c r="AD22" i="108" s="1"/>
  <c r="AC12" i="108"/>
  <c r="AD12" i="108" s="1"/>
  <c r="AC10" i="108"/>
  <c r="AD10" i="108" s="1"/>
  <c r="AC17" i="108"/>
  <c r="AD17" i="108" s="1"/>
  <c r="AD34" i="108"/>
  <c r="L34" i="108" s="1"/>
  <c r="AC24" i="108"/>
  <c r="AD24" i="108" s="1"/>
  <c r="AC27" i="108"/>
  <c r="AD27" i="108" s="1"/>
  <c r="AC14" i="108"/>
  <c r="AD14" i="108" s="1"/>
  <c r="AC6" i="108"/>
  <c r="AD6" i="108" s="1"/>
  <c r="AC30" i="108"/>
  <c r="AD30" i="108" s="1"/>
  <c r="AC19" i="108"/>
  <c r="AD19" i="108" s="1"/>
  <c r="AC9" i="108"/>
  <c r="AD9" i="108" s="1"/>
  <c r="AC33" i="108"/>
  <c r="AD33" i="108" s="1"/>
  <c r="AB40" i="108"/>
  <c r="AC23" i="39" l="1"/>
  <c r="AD23" i="39" s="1"/>
  <c r="AC26" i="39"/>
  <c r="AD26" i="39" s="1"/>
  <c r="AC14" i="39"/>
  <c r="AD14" i="39" s="1"/>
  <c r="AC17" i="39"/>
  <c r="AD17" i="39" s="1"/>
  <c r="AC7" i="39"/>
  <c r="AD7" i="39" s="1"/>
  <c r="AC25" i="39"/>
  <c r="AD25" i="39" s="1"/>
  <c r="AC13" i="39"/>
  <c r="AD13" i="39" s="1"/>
  <c r="AC29" i="39"/>
  <c r="AD29" i="39" s="1"/>
  <c r="AC16" i="39"/>
  <c r="AD16" i="39" s="1"/>
  <c r="AC6" i="39"/>
  <c r="AD6" i="39" s="1"/>
  <c r="AC10" i="39"/>
  <c r="AD10" i="39" s="1"/>
  <c r="AC22" i="39"/>
  <c r="AD22" i="39" s="1"/>
  <c r="AC5" i="39"/>
  <c r="AC27" i="39"/>
  <c r="AD27" i="39" s="1"/>
  <c r="AC15" i="39"/>
  <c r="AD15" i="39" s="1"/>
  <c r="L35" i="39" s="1"/>
  <c r="L36" i="39" s="1"/>
  <c r="AC9" i="39"/>
  <c r="AD9" i="39" s="1"/>
  <c r="AC19" i="39"/>
  <c r="AD19" i="39" s="1"/>
  <c r="AC24" i="39"/>
  <c r="AD24" i="39" s="1"/>
  <c r="AC12" i="39"/>
  <c r="AD12" i="39" s="1"/>
  <c r="AC31" i="39"/>
  <c r="AD31" i="39" s="1"/>
  <c r="AC18" i="39"/>
  <c r="AD18" i="39" s="1"/>
  <c r="AC8" i="39"/>
  <c r="AD8" i="39" s="1"/>
  <c r="AD34" i="39"/>
  <c r="L34" i="39" s="1"/>
  <c r="AC28" i="39"/>
  <c r="AD28" i="39" s="1"/>
  <c r="AC32" i="39"/>
  <c r="AD32" i="39" s="1"/>
  <c r="AC21" i="39"/>
  <c r="AD21" i="39" s="1"/>
  <c r="AC33" i="39"/>
  <c r="AD33" i="39" s="1"/>
  <c r="AC30" i="39"/>
  <c r="AD30" i="39" s="1"/>
  <c r="AC11" i="39"/>
  <c r="AD11" i="39" s="1"/>
  <c r="AC20" i="39"/>
  <c r="AD20" i="39" s="1"/>
  <c r="AB40" i="39"/>
  <c r="AD5" i="108"/>
  <c r="AC40" i="108"/>
  <c r="AC40" i="39" l="1"/>
  <c r="AD5" i="39"/>
</calcChain>
</file>

<file path=xl/comments1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10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11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12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13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14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15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16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17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18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19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2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20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21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22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23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24.xml><?xml version="1.0" encoding="utf-8"?>
<comments xmlns="http://schemas.openxmlformats.org/spreadsheetml/2006/main">
  <authors>
    <author>SergC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Customized or tabulated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25.xml><?xml version="1.0" encoding="utf-8"?>
<comments xmlns="http://schemas.openxmlformats.org/spreadsheetml/2006/main">
  <authors>
    <author>SergC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Customized or tabulated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26.xml><?xml version="1.0" encoding="utf-8"?>
<comments xmlns="http://schemas.openxmlformats.org/spreadsheetml/2006/main">
  <authors>
    <author>SergC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Customized or tabulated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3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4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5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6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7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8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comments9.xml><?xml version="1.0" encoding="utf-8"?>
<comments xmlns="http://schemas.openxmlformats.org/spreadsheetml/2006/main">
  <authors>
    <author>SergC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(4)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(3)</t>
        </r>
      </text>
    </comment>
  </commentList>
</comments>
</file>

<file path=xl/sharedStrings.xml><?xml version="1.0" encoding="utf-8"?>
<sst xmlns="http://schemas.openxmlformats.org/spreadsheetml/2006/main" count="4232" uniqueCount="166">
  <si>
    <t>г/мл</t>
  </si>
  <si>
    <t>C  Eth, %</t>
  </si>
  <si>
    <t>№</t>
  </si>
  <si>
    <t>Compound</t>
  </si>
  <si>
    <t>density, mg/l</t>
  </si>
  <si>
    <t xml:space="preserve">Area, nA*min </t>
  </si>
  <si>
    <t>RF</t>
  </si>
  <si>
    <t>RRF, Rfi/Rfe</t>
  </si>
  <si>
    <t>Компонент</t>
  </si>
  <si>
    <t>acetaldehyde</t>
  </si>
  <si>
    <t>ацетальдегид</t>
  </si>
  <si>
    <t>aceton</t>
  </si>
  <si>
    <t>ацетон</t>
  </si>
  <si>
    <t>ethyl formate</t>
  </si>
  <si>
    <t>этилформиат</t>
  </si>
  <si>
    <t>methyl acetate</t>
  </si>
  <si>
    <t>метилацетат</t>
  </si>
  <si>
    <t>ethyl acetate</t>
  </si>
  <si>
    <t>этилацетат</t>
  </si>
  <si>
    <t>2-butanone</t>
  </si>
  <si>
    <t>2-бутанон</t>
  </si>
  <si>
    <t>methanol</t>
  </si>
  <si>
    <t>метанол</t>
  </si>
  <si>
    <t>2-propanol</t>
  </si>
  <si>
    <t>2-пропанол</t>
  </si>
  <si>
    <t>ethanol</t>
  </si>
  <si>
    <t>этанол</t>
  </si>
  <si>
    <t>1-propanol</t>
  </si>
  <si>
    <t>1-пропанол</t>
  </si>
  <si>
    <t>diacetyl</t>
  </si>
  <si>
    <t>диацетил</t>
  </si>
  <si>
    <t>isoamyl acetate</t>
  </si>
  <si>
    <t>изоамилацетат</t>
  </si>
  <si>
    <t>изобутанол</t>
  </si>
  <si>
    <t>1-бутанол</t>
  </si>
  <si>
    <t>изоамилол</t>
  </si>
  <si>
    <t>water</t>
  </si>
  <si>
    <t>вода</t>
  </si>
  <si>
    <t>Sample density</t>
  </si>
  <si>
    <t>"visible strength"</t>
  </si>
  <si>
    <t xml:space="preserve">1. </t>
  </si>
  <si>
    <t xml:space="preserve">2. </t>
  </si>
  <si>
    <t xml:space="preserve">3. </t>
  </si>
  <si>
    <t>4.</t>
  </si>
  <si>
    <t xml:space="preserve">5. </t>
  </si>
  <si>
    <t xml:space="preserve">6. </t>
  </si>
  <si>
    <t>Conc,       mg/l (AA)</t>
  </si>
  <si>
    <t>Conc (0), ml/ml (sol)</t>
  </si>
  <si>
    <t>Conc (1), ml/ml (sol)</t>
  </si>
  <si>
    <t>Conc (2), ml/ml (sol)</t>
  </si>
  <si>
    <t>Conc (3), ml/ml (sol)</t>
  </si>
  <si>
    <t>Conc (4), ml/ml (sol)</t>
  </si>
  <si>
    <t>Conc (5), ml/ml (sol)</t>
  </si>
  <si>
    <t>Conc (6), ml/ml (sol)</t>
  </si>
  <si>
    <t>Conc (7), ml/ml (sol)</t>
  </si>
  <si>
    <t>F(0)</t>
  </si>
  <si>
    <t>F(1)</t>
  </si>
  <si>
    <t>F(2)</t>
  </si>
  <si>
    <t>F(3)</t>
  </si>
  <si>
    <t>F(4)</t>
  </si>
  <si>
    <t>F(5)</t>
  </si>
  <si>
    <t>F(6)</t>
  </si>
  <si>
    <t>V  [L]=</t>
  </si>
  <si>
    <t>m  [mg]=</t>
  </si>
  <si>
    <t>F(7)</t>
  </si>
  <si>
    <r>
      <t>ax</t>
    </r>
    <r>
      <rPr>
        <b/>
        <i/>
        <vertAlign val="superscript"/>
        <sz val="11"/>
        <rFont val="Times New Roman"/>
        <family val="1"/>
        <charset val="204"/>
      </rPr>
      <t>6</t>
    </r>
  </si>
  <si>
    <r>
      <t>bx</t>
    </r>
    <r>
      <rPr>
        <b/>
        <i/>
        <vertAlign val="superscript"/>
        <sz val="11"/>
        <rFont val="Times New Roman"/>
        <family val="1"/>
        <charset val="204"/>
      </rPr>
      <t>5</t>
    </r>
  </si>
  <si>
    <r>
      <t>cx</t>
    </r>
    <r>
      <rPr>
        <b/>
        <i/>
        <vertAlign val="superscript"/>
        <sz val="11"/>
        <rFont val="Times New Roman"/>
        <family val="1"/>
        <charset val="204"/>
      </rPr>
      <t>4</t>
    </r>
  </si>
  <si>
    <r>
      <t>dx</t>
    </r>
    <r>
      <rPr>
        <b/>
        <i/>
        <vertAlign val="superscript"/>
        <sz val="11"/>
        <rFont val="Times New Roman"/>
        <family val="1"/>
        <charset val="204"/>
      </rPr>
      <t>3</t>
    </r>
  </si>
  <si>
    <t>fx</t>
  </si>
  <si>
    <t>g</t>
  </si>
  <si>
    <t>F(8)</t>
  </si>
  <si>
    <t>Water</t>
  </si>
  <si>
    <t>Ethanol</t>
  </si>
  <si>
    <r>
      <t>ex</t>
    </r>
    <r>
      <rPr>
        <b/>
        <i/>
        <vertAlign val="superscript"/>
        <sz val="11"/>
        <color indexed="8"/>
        <rFont val="Times New Roman"/>
        <family val="1"/>
        <charset val="204"/>
      </rPr>
      <t>2</t>
    </r>
  </si>
  <si>
    <t>RRF, average</t>
  </si>
  <si>
    <r>
      <t>Conc,     ml/ml (</t>
    </r>
    <r>
      <rPr>
        <b/>
        <sz val="9"/>
        <color indexed="12"/>
        <rFont val="Times New Roman"/>
        <family val="1"/>
        <charset val="204"/>
      </rPr>
      <t>WL</t>
    </r>
    <r>
      <rPr>
        <b/>
        <sz val="9"/>
        <rFont val="Times New Roman"/>
        <family val="1"/>
        <charset val="204"/>
      </rPr>
      <t>)</t>
    </r>
  </si>
  <si>
    <t>Standard Solution for determination of  RRF</t>
  </si>
  <si>
    <t>Analized Sample</t>
  </si>
  <si>
    <t xml:space="preserve">7. </t>
  </si>
  <si>
    <t>isobutyraldehyde</t>
  </si>
  <si>
    <t>diethylformal</t>
  </si>
  <si>
    <t>2-butanol</t>
  </si>
  <si>
    <t>isobutanol</t>
  </si>
  <si>
    <t>1-butanol</t>
  </si>
  <si>
    <t>isoamylol</t>
  </si>
  <si>
    <t>ethylcaproate</t>
  </si>
  <si>
    <t>hexanol</t>
  </si>
  <si>
    <t>ethyllactate</t>
  </si>
  <si>
    <t>ethylcaprylate</t>
  </si>
  <si>
    <t>2-phenylethanol</t>
  </si>
  <si>
    <t>ethyl hexanoate</t>
  </si>
  <si>
    <t>cyclohexanol</t>
  </si>
  <si>
    <t>ethyl octanoate</t>
  </si>
  <si>
    <t>ethyl decanoate</t>
  </si>
  <si>
    <t>benzyl alcohol</t>
  </si>
  <si>
    <t>phenylethanol</t>
  </si>
  <si>
    <t>плотность образца</t>
  </si>
  <si>
    <t>Cw</t>
  </si>
  <si>
    <t>F(9)</t>
  </si>
  <si>
    <t>Cw, %</t>
  </si>
  <si>
    <t>Conc (8), ml/ml (sol)</t>
  </si>
  <si>
    <t>Conc (9), ml/ml (sol)</t>
  </si>
  <si>
    <t>Conc (10), ml/ml (sol)</t>
  </si>
  <si>
    <t>Conc (11), ml/ml (sol)</t>
  </si>
  <si>
    <t>Conc (12), ml/ml (sol)</t>
  </si>
  <si>
    <t>Conc (13), ml/ml (sol)</t>
  </si>
  <si>
    <t>Conc (14), ml/ml (sol)</t>
  </si>
  <si>
    <t>F(10)</t>
  </si>
  <si>
    <t>F(11)</t>
  </si>
  <si>
    <t>F(12)</t>
  </si>
  <si>
    <t>F(13)</t>
  </si>
  <si>
    <t>F(14)</t>
  </si>
  <si>
    <t>F(15)</t>
  </si>
  <si>
    <t xml:space="preserve">Значения концентраций исследуемых компонентов стандартной смеси, выраженные в мг на литр безводного спирта, заносят в соответствующие ячейки F5:F33. </t>
  </si>
  <si>
    <t>Измеренные в результате хроматографирования значения откликов (площадей) пиков компонентов стандартной смеси заносят в ячейки G5:G33</t>
  </si>
  <si>
    <t>Измеренные в результате хроматографирования значения площадей пиков испытуемого образца заносят в ячейки K5:K33.</t>
  </si>
  <si>
    <t>Рассчитанные значения концентраций компонентов в испытуемом образце, выраженные в мг на литр безводного спирта, представлены в ячейках L5:L33.</t>
  </si>
  <si>
    <t>Conc, ml/ml (sol), %</t>
  </si>
  <si>
    <t>Conc (15), ml/ml (sol)</t>
  </si>
  <si>
    <t>изобутиральдегид</t>
  </si>
  <si>
    <t>2-бутанол</t>
  </si>
  <si>
    <t>этилкапронат</t>
  </si>
  <si>
    <t>гексанол</t>
  </si>
  <si>
    <t>этиллактат</t>
  </si>
  <si>
    <t>этилкаприлат</t>
  </si>
  <si>
    <t>2-фенилэтанол</t>
  </si>
  <si>
    <t>этилгексаноат</t>
  </si>
  <si>
    <t>циклогексанол</t>
  </si>
  <si>
    <t>этилоктаноат</t>
  </si>
  <si>
    <t>этилдеканоат</t>
  </si>
  <si>
    <t>бензиловый спирт</t>
  </si>
  <si>
    <t>фенилэтанол</t>
  </si>
  <si>
    <t>Доля объемного содержания этанола в испытуемом образце представлена в ячейке AD15.</t>
  </si>
  <si>
    <t>Доля объемного содержания воды в испытуемом образце представлена в ячейке AD34.</t>
  </si>
  <si>
    <t>99 - 74</t>
  </si>
  <si>
    <t>78 - 0</t>
  </si>
  <si>
    <t>Analyzed Sample</t>
  </si>
  <si>
    <t>OIML</t>
  </si>
  <si>
    <t>Peak area, a.u.</t>
  </si>
  <si>
    <t>ethanol, % (v/v)</t>
  </si>
  <si>
    <t>RRF, tabulated</t>
  </si>
  <si>
    <t>RRF, customized</t>
  </si>
  <si>
    <t>Determination of  RRF</t>
  </si>
  <si>
    <t>sample density, mg/l</t>
  </si>
  <si>
    <t>2-pentanol</t>
  </si>
  <si>
    <t xml:space="preserve">от 0,03 до 1,00 </t>
  </si>
  <si>
    <t>FcorrRUS</t>
  </si>
  <si>
    <t>FcorrOIML</t>
  </si>
  <si>
    <t>RUS</t>
  </si>
  <si>
    <t xml:space="preserve">В ячейке J2 выбирается использовать ли табулированные или расчитанные коэфициенты. </t>
  </si>
  <si>
    <t>В ячейку K36 заполняется измеренная плотность раствора;</t>
  </si>
  <si>
    <t>В ячейки K5-K33 заполняется площадь полученных пиков летучих компонентов;</t>
  </si>
  <si>
    <t>В ячейки L5-L33 заполняется концентрация летучих компонентов;</t>
  </si>
  <si>
    <t>Искомое объёмное содержание этанола находится в ячейке L35.</t>
  </si>
  <si>
    <t xml:space="preserve">(по Таблицам водно-спиртовым) </t>
  </si>
  <si>
    <t>В ячейку J35 заполняется значение объемного содержания этанола, рассчитанное по Таблицам водно-спиртовым;</t>
  </si>
  <si>
    <t>0 - 26</t>
  </si>
  <si>
    <t>22 -100</t>
  </si>
  <si>
    <t>new</t>
  </si>
  <si>
    <t>old</t>
  </si>
  <si>
    <r>
      <t>y = 1916,7564478x</t>
    </r>
    <r>
      <rPr>
        <b/>
        <vertAlign val="superscript"/>
        <sz val="7"/>
        <color indexed="8"/>
        <rFont val="Times New Roman"/>
        <family val="1"/>
        <charset val="204"/>
      </rPr>
      <t>6</t>
    </r>
    <r>
      <rPr>
        <b/>
        <sz val="7"/>
        <color theme="1"/>
        <rFont val="Times New Roman"/>
        <family val="1"/>
        <charset val="204"/>
      </rPr>
      <t xml:space="preserve"> - 1874,4748931x</t>
    </r>
    <r>
      <rPr>
        <b/>
        <vertAlign val="superscript"/>
        <sz val="7"/>
        <color indexed="8"/>
        <rFont val="Times New Roman"/>
        <family val="1"/>
        <charset val="204"/>
      </rPr>
      <t>5</t>
    </r>
    <r>
      <rPr>
        <b/>
        <sz val="7"/>
        <color theme="1"/>
        <rFont val="Times New Roman"/>
        <family val="1"/>
        <charset val="204"/>
      </rPr>
      <t xml:space="preserve"> + 752,0628212x</t>
    </r>
    <r>
      <rPr>
        <b/>
        <vertAlign val="superscript"/>
        <sz val="7"/>
        <color indexed="8"/>
        <rFont val="Times New Roman"/>
        <family val="1"/>
        <charset val="204"/>
      </rPr>
      <t>4</t>
    </r>
    <r>
      <rPr>
        <b/>
        <sz val="7"/>
        <color theme="1"/>
        <rFont val="Times New Roman"/>
        <family val="1"/>
        <charset val="204"/>
      </rPr>
      <t xml:space="preserve"> - 163,6748782x</t>
    </r>
    <r>
      <rPr>
        <b/>
        <vertAlign val="superscript"/>
        <sz val="7"/>
        <color indexed="8"/>
        <rFont val="Times New Roman"/>
        <family val="1"/>
        <charset val="204"/>
      </rPr>
      <t>3</t>
    </r>
    <r>
      <rPr>
        <b/>
        <sz val="7"/>
        <color theme="1"/>
        <rFont val="Times New Roman"/>
        <family val="1"/>
        <charset val="204"/>
      </rPr>
      <t xml:space="preserve"> + 22,4683759x</t>
    </r>
    <r>
      <rPr>
        <b/>
        <vertAlign val="superscript"/>
        <sz val="7"/>
        <color indexed="8"/>
        <rFont val="Times New Roman"/>
        <family val="1"/>
        <charset val="204"/>
      </rPr>
      <t>2</t>
    </r>
    <r>
      <rPr>
        <b/>
        <sz val="7"/>
        <color theme="1"/>
        <rFont val="Times New Roman"/>
        <family val="1"/>
        <charset val="204"/>
      </rPr>
      <t xml:space="preserve"> - 2,4593333x + 1,3179890</t>
    </r>
  </si>
  <si>
    <r>
      <t>y = -1,1182005x</t>
    </r>
    <r>
      <rPr>
        <b/>
        <vertAlign val="superscript"/>
        <sz val="7"/>
        <color indexed="8"/>
        <rFont val="Times New Roman"/>
        <family val="1"/>
        <charset val="204"/>
      </rPr>
      <t>6</t>
    </r>
    <r>
      <rPr>
        <b/>
        <sz val="7"/>
        <color theme="1"/>
        <rFont val="Times New Roman"/>
        <family val="1"/>
        <charset val="204"/>
      </rPr>
      <t xml:space="preserve"> + 3,5936721x</t>
    </r>
    <r>
      <rPr>
        <b/>
        <vertAlign val="superscript"/>
        <sz val="7"/>
        <color indexed="8"/>
        <rFont val="Times New Roman"/>
        <family val="1"/>
        <charset val="204"/>
      </rPr>
      <t>5</t>
    </r>
    <r>
      <rPr>
        <b/>
        <sz val="7"/>
        <color theme="1"/>
        <rFont val="Times New Roman"/>
        <family val="1"/>
        <charset val="204"/>
      </rPr>
      <t xml:space="preserve"> - 3,8284366x</t>
    </r>
    <r>
      <rPr>
        <b/>
        <vertAlign val="superscript"/>
        <sz val="7"/>
        <color indexed="8"/>
        <rFont val="Times New Roman"/>
        <family val="1"/>
        <charset val="204"/>
      </rPr>
      <t>4</t>
    </r>
    <r>
      <rPr>
        <b/>
        <sz val="7"/>
        <color theme="1"/>
        <rFont val="Times New Roman"/>
        <family val="1"/>
        <charset val="204"/>
      </rPr>
      <t xml:space="preserve"> + 1,1417633x</t>
    </r>
    <r>
      <rPr>
        <b/>
        <vertAlign val="superscript"/>
        <sz val="7"/>
        <color indexed="8"/>
        <rFont val="Times New Roman"/>
        <family val="1"/>
        <charset val="204"/>
      </rPr>
      <t>3</t>
    </r>
    <r>
      <rPr>
        <b/>
        <sz val="7"/>
        <color theme="1"/>
        <rFont val="Times New Roman"/>
        <family val="1"/>
        <charset val="204"/>
      </rPr>
      <t xml:space="preserve"> + 0,6008352x</t>
    </r>
    <r>
      <rPr>
        <b/>
        <vertAlign val="superscript"/>
        <sz val="7"/>
        <color indexed="8"/>
        <rFont val="Times New Roman"/>
        <family val="1"/>
        <charset val="204"/>
      </rPr>
      <t>2</t>
    </r>
    <r>
      <rPr>
        <b/>
        <sz val="7"/>
        <color theme="1"/>
        <rFont val="Times New Roman"/>
        <family val="1"/>
        <charset val="204"/>
      </rPr>
      <t xml:space="preserve"> - 0,6282940x + 1,2387108</t>
    </r>
  </si>
  <si>
    <r>
      <t>y = 1933.9117270x</t>
    </r>
    <r>
      <rPr>
        <b/>
        <vertAlign val="superscript"/>
        <sz val="7"/>
        <color theme="1"/>
        <rFont val="Times New Roman"/>
        <family val="1"/>
        <charset val="204"/>
      </rPr>
      <t>6</t>
    </r>
    <r>
      <rPr>
        <b/>
        <sz val="7"/>
        <color theme="1"/>
        <rFont val="Times New Roman"/>
        <family val="1"/>
        <charset val="204"/>
      </rPr>
      <t xml:space="preserve"> - 1884.8408932x</t>
    </r>
    <r>
      <rPr>
        <b/>
        <vertAlign val="superscript"/>
        <sz val="7"/>
        <color theme="1"/>
        <rFont val="Times New Roman"/>
        <family val="1"/>
        <charset val="204"/>
      </rPr>
      <t>5</t>
    </r>
    <r>
      <rPr>
        <b/>
        <sz val="7"/>
        <color theme="1"/>
        <rFont val="Times New Roman"/>
        <family val="1"/>
        <charset val="204"/>
      </rPr>
      <t xml:space="preserve"> + 754.3622890x</t>
    </r>
    <r>
      <rPr>
        <b/>
        <vertAlign val="superscript"/>
        <sz val="7"/>
        <color theme="1"/>
        <rFont val="Times New Roman"/>
        <family val="1"/>
        <charset val="204"/>
      </rPr>
      <t>4</t>
    </r>
    <r>
      <rPr>
        <b/>
        <sz val="7"/>
        <color theme="1"/>
        <rFont val="Times New Roman"/>
        <family val="1"/>
        <charset val="204"/>
      </rPr>
      <t xml:space="preserve"> - 163.9046280x</t>
    </r>
    <r>
      <rPr>
        <b/>
        <vertAlign val="superscript"/>
        <sz val="7"/>
        <color theme="1"/>
        <rFont val="Times New Roman"/>
        <family val="1"/>
        <charset val="204"/>
      </rPr>
      <t>3</t>
    </r>
    <r>
      <rPr>
        <b/>
        <sz val="7"/>
        <color theme="1"/>
        <rFont val="Times New Roman"/>
        <family val="1"/>
        <charset val="204"/>
      </rPr>
      <t xml:space="preserve"> + 22.4785630x</t>
    </r>
    <r>
      <rPr>
        <b/>
        <vertAlign val="superscript"/>
        <sz val="7"/>
        <color theme="1"/>
        <rFont val="Times New Roman"/>
        <family val="1"/>
        <charset val="204"/>
      </rPr>
      <t>2</t>
    </r>
    <r>
      <rPr>
        <b/>
        <sz val="7"/>
        <color theme="1"/>
        <rFont val="Times New Roman"/>
        <family val="1"/>
        <charset val="204"/>
      </rPr>
      <t xml:space="preserve"> - 2.4595026x + 1.3179897</t>
    </r>
  </si>
  <si>
    <r>
      <t>y = -1.1924917x</t>
    </r>
    <r>
      <rPr>
        <b/>
        <vertAlign val="superscript"/>
        <sz val="7"/>
        <color theme="1"/>
        <rFont val="Times New Roman"/>
        <family val="1"/>
        <charset val="204"/>
      </rPr>
      <t>6</t>
    </r>
    <r>
      <rPr>
        <b/>
        <sz val="7"/>
        <color theme="1"/>
        <rFont val="Times New Roman"/>
        <family val="1"/>
        <charset val="204"/>
      </rPr>
      <t xml:space="preserve"> + 3.8829147x</t>
    </r>
    <r>
      <rPr>
        <b/>
        <vertAlign val="superscript"/>
        <sz val="7"/>
        <color theme="1"/>
        <rFont val="Times New Roman"/>
        <family val="1"/>
        <charset val="204"/>
      </rPr>
      <t>5</t>
    </r>
    <r>
      <rPr>
        <b/>
        <sz val="7"/>
        <color theme="1"/>
        <rFont val="Times New Roman"/>
        <family val="1"/>
        <charset val="204"/>
      </rPr>
      <t xml:space="preserve"> - 4.2836449x</t>
    </r>
    <r>
      <rPr>
        <b/>
        <vertAlign val="superscript"/>
        <sz val="7"/>
        <color theme="1"/>
        <rFont val="Times New Roman"/>
        <family val="1"/>
        <charset val="204"/>
      </rPr>
      <t>4</t>
    </r>
    <r>
      <rPr>
        <b/>
        <sz val="7"/>
        <color theme="1"/>
        <rFont val="Times New Roman"/>
        <family val="1"/>
        <charset val="204"/>
      </rPr>
      <t xml:space="preserve"> + 1.5109299x</t>
    </r>
    <r>
      <rPr>
        <b/>
        <vertAlign val="superscript"/>
        <sz val="7"/>
        <color theme="1"/>
        <rFont val="Times New Roman"/>
        <family val="1"/>
        <charset val="204"/>
      </rPr>
      <t>3</t>
    </r>
    <r>
      <rPr>
        <b/>
        <sz val="7"/>
        <color theme="1"/>
        <rFont val="Times New Roman"/>
        <family val="1"/>
        <charset val="204"/>
      </rPr>
      <t xml:space="preserve"> + 0.4390106x</t>
    </r>
    <r>
      <rPr>
        <b/>
        <vertAlign val="superscript"/>
        <sz val="7"/>
        <color theme="1"/>
        <rFont val="Times New Roman"/>
        <family val="1"/>
        <charset val="204"/>
      </rPr>
      <t>2</t>
    </r>
    <r>
      <rPr>
        <b/>
        <sz val="7"/>
        <color theme="1"/>
        <rFont val="Times New Roman"/>
        <family val="1"/>
        <charset val="204"/>
      </rPr>
      <t xml:space="preserve"> - 0.5922935x + 1.2356187</t>
    </r>
  </si>
  <si>
    <t>Величину плотности, измеренную с помощью ареометра для спирта по ГОСТ 18481-81, в мг на литр раствора заносят в ячейку K36.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</si>
</sst>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0.00000"/>
    <numFmt numFmtId="166" formatCode="0.0"/>
    <numFmt numFmtId="167" formatCode="0.000"/>
    <numFmt numFmtId="168" formatCode="0.0000"/>
    <numFmt numFmtId="169" formatCode="0.000000"/>
    <numFmt numFmtId="170" formatCode="0.0000000"/>
    <numFmt numFmtId="171" formatCode="0.000000000"/>
    <numFmt numFmtId="172" formatCode="0.0000000000"/>
    <numFmt numFmtId="173" formatCode="0.00000000000"/>
    <numFmt numFmtId="174" formatCode="0.00000000"/>
  </numFmts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sz val="7"/>
      <color indexed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i/>
      <sz val="9"/>
      <color indexed="55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1"/>
      <name val="Times New Roman"/>
      <family val="1"/>
      <charset val="204"/>
    </font>
    <font>
      <b/>
      <i/>
      <vertAlign val="superscript"/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vertAlign val="superscript"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9"/>
      <color indexed="12"/>
      <name val="Times New Roman"/>
      <family val="1"/>
      <charset val="204"/>
    </font>
    <font>
      <b/>
      <sz val="10"/>
      <color indexed="22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color indexed="1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2" tint="-9.9978637043366805E-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vertAlign val="superscript"/>
      <sz val="7"/>
      <color indexed="8"/>
      <name val="Times New Roman"/>
      <family val="1"/>
      <charset val="204"/>
    </font>
    <font>
      <b/>
      <vertAlign val="superscript"/>
      <sz val="7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0" fillId="0" borderId="0"/>
    <xf numFmtId="164" fontId="30" fillId="0" borderId="0" applyFont="0" applyFill="0" applyBorder="0" applyAlignment="0" applyProtection="0"/>
  </cellStyleXfs>
  <cellXfs count="338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2" xfId="0" applyFont="1" applyBorder="1"/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14" fillId="0" borderId="0" xfId="0" applyFont="1"/>
    <xf numFmtId="0" fontId="6" fillId="0" borderId="0" xfId="0" applyFont="1"/>
    <xf numFmtId="167" fontId="21" fillId="0" borderId="0" xfId="0" applyNumberFormat="1" applyFont="1" applyAlignment="1">
      <alignment horizontal="center"/>
    </xf>
    <xf numFmtId="169" fontId="21" fillId="0" borderId="0" xfId="0" applyNumberFormat="1" applyFont="1"/>
    <xf numFmtId="0" fontId="0" fillId="0" borderId="0" xfId="0" applyAlignment="1">
      <alignment horizontal="right"/>
    </xf>
    <xf numFmtId="11" fontId="0" fillId="0" borderId="0" xfId="0" applyNumberFormat="1"/>
    <xf numFmtId="168" fontId="0" fillId="0" borderId="0" xfId="0" applyNumberFormat="1"/>
    <xf numFmtId="0" fontId="6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170" fontId="18" fillId="0" borderId="0" xfId="0" applyNumberFormat="1" applyFont="1" applyAlignment="1">
      <alignment horizontal="center"/>
    </xf>
    <xf numFmtId="169" fontId="18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0" fontId="24" fillId="0" borderId="0" xfId="0" applyFont="1"/>
    <xf numFmtId="2" fontId="25" fillId="0" borderId="0" xfId="0" applyNumberFormat="1" applyFont="1" applyAlignment="1" applyProtection="1">
      <alignment horizontal="center"/>
      <protection locked="0" hidden="1"/>
    </xf>
    <xf numFmtId="0" fontId="25" fillId="0" borderId="0" xfId="0" applyFont="1" applyAlignment="1">
      <alignment horizontal="center"/>
    </xf>
    <xf numFmtId="167" fontId="25" fillId="0" borderId="0" xfId="0" applyNumberFormat="1" applyFont="1" applyAlignment="1">
      <alignment horizontal="center"/>
    </xf>
    <xf numFmtId="168" fontId="23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center"/>
    </xf>
    <xf numFmtId="170" fontId="6" fillId="0" borderId="0" xfId="0" applyNumberFormat="1" applyFont="1"/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70" fontId="11" fillId="0" borderId="0" xfId="0" applyNumberFormat="1" applyFont="1"/>
    <xf numFmtId="169" fontId="29" fillId="0" borderId="2" xfId="0" applyNumberFormat="1" applyFont="1" applyBorder="1" applyAlignment="1">
      <alignment horizontal="center"/>
    </xf>
    <xf numFmtId="169" fontId="29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7" fillId="0" borderId="0" xfId="0" applyFont="1"/>
    <xf numFmtId="170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22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9" fillId="3" borderId="0" xfId="0" applyFont="1" applyFill="1"/>
    <xf numFmtId="2" fontId="15" fillId="0" borderId="0" xfId="0" applyNumberFormat="1" applyFont="1"/>
    <xf numFmtId="0" fontId="20" fillId="0" borderId="0" xfId="0" applyFont="1"/>
    <xf numFmtId="0" fontId="17" fillId="0" borderId="0" xfId="0" applyFont="1" applyAlignment="1">
      <alignment horizontal="right"/>
    </xf>
    <xf numFmtId="167" fontId="17" fillId="0" borderId="0" xfId="0" applyNumberFormat="1" applyFont="1" applyAlignment="1">
      <alignment horizontal="center"/>
    </xf>
    <xf numFmtId="2" fontId="11" fillId="2" borderId="1" xfId="0" applyNumberFormat="1" applyFont="1" applyFill="1" applyBorder="1" applyProtection="1">
      <protection locked="0"/>
    </xf>
    <xf numFmtId="2" fontId="11" fillId="2" borderId="3" xfId="0" applyNumberFormat="1" applyFont="1" applyFill="1" applyBorder="1" applyProtection="1">
      <protection locked="0"/>
    </xf>
    <xf numFmtId="0" fontId="11" fillId="0" borderId="0" xfId="0" applyFont="1"/>
    <xf numFmtId="1" fontId="15" fillId="0" borderId="0" xfId="0" applyNumberFormat="1" applyFont="1"/>
    <xf numFmtId="0" fontId="16" fillId="0" borderId="0" xfId="0" applyFont="1"/>
    <xf numFmtId="168" fontId="17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69" fontId="6" fillId="0" borderId="0" xfId="0" applyNumberFormat="1" applyFont="1"/>
    <xf numFmtId="0" fontId="41" fillId="0" borderId="0" xfId="0" applyFont="1" applyAlignment="1">
      <alignment horizontal="center"/>
    </xf>
    <xf numFmtId="2" fontId="41" fillId="0" borderId="0" xfId="0" applyNumberFormat="1" applyFont="1"/>
    <xf numFmtId="0" fontId="0" fillId="0" borderId="5" xfId="0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0" fillId="0" borderId="7" xfId="0" applyFont="1" applyBorder="1"/>
    <xf numFmtId="1" fontId="15" fillId="0" borderId="7" xfId="0" applyNumberFormat="1" applyFont="1" applyBorder="1"/>
    <xf numFmtId="0" fontId="16" fillId="0" borderId="7" xfId="0" applyFont="1" applyBorder="1"/>
    <xf numFmtId="168" fontId="17" fillId="0" borderId="7" xfId="0" applyNumberFormat="1" applyFont="1" applyBorder="1" applyAlignment="1">
      <alignment horizontal="center"/>
    </xf>
    <xf numFmtId="0" fontId="6" fillId="0" borderId="3" xfId="0" applyFont="1" applyBorder="1"/>
    <xf numFmtId="167" fontId="11" fillId="0" borderId="8" xfId="0" applyNumberFormat="1" applyFont="1" applyBorder="1" applyAlignment="1">
      <alignment horizontal="center"/>
    </xf>
    <xf numFmtId="167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2" fontId="6" fillId="2" borderId="3" xfId="0" applyNumberFormat="1" applyFont="1" applyFill="1" applyBorder="1" applyProtection="1">
      <protection locked="0"/>
    </xf>
    <xf numFmtId="165" fontId="23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169" fontId="2" fillId="0" borderId="0" xfId="0" applyNumberFormat="1" applyFont="1"/>
    <xf numFmtId="170" fontId="27" fillId="0" borderId="2" xfId="0" applyNumberFormat="1" applyFont="1" applyBorder="1" applyAlignment="1">
      <alignment horizontal="center"/>
    </xf>
    <xf numFmtId="170" fontId="10" fillId="0" borderId="0" xfId="0" applyNumberFormat="1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/>
    <xf numFmtId="171" fontId="0" fillId="0" borderId="7" xfId="0" applyNumberFormat="1" applyBorder="1"/>
    <xf numFmtId="170" fontId="7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72" fontId="29" fillId="0" borderId="2" xfId="0" applyNumberFormat="1" applyFont="1" applyBorder="1" applyAlignment="1">
      <alignment horizontal="center"/>
    </xf>
    <xf numFmtId="170" fontId="29" fillId="0" borderId="8" xfId="0" applyNumberFormat="1" applyFont="1" applyBorder="1" applyAlignment="1">
      <alignment horizontal="center"/>
    </xf>
    <xf numFmtId="170" fontId="39" fillId="0" borderId="8" xfId="0" applyNumberFormat="1" applyFont="1" applyBorder="1" applyAlignment="1">
      <alignment horizontal="center"/>
    </xf>
    <xf numFmtId="165" fontId="38" fillId="0" borderId="8" xfId="0" applyNumberFormat="1" applyFont="1" applyBorder="1" applyAlignment="1">
      <alignment horizontal="center"/>
    </xf>
    <xf numFmtId="0" fontId="43" fillId="0" borderId="0" xfId="0" applyFont="1"/>
    <xf numFmtId="168" fontId="31" fillId="0" borderId="0" xfId="0" applyNumberFormat="1" applyFont="1" applyAlignment="1">
      <alignment horizontal="center"/>
    </xf>
    <xf numFmtId="170" fontId="42" fillId="0" borderId="0" xfId="0" applyNumberFormat="1" applyFont="1" applyAlignment="1">
      <alignment horizontal="center"/>
    </xf>
    <xf numFmtId="0" fontId="6" fillId="0" borderId="2" xfId="0" applyFont="1" applyBorder="1"/>
    <xf numFmtId="169" fontId="42" fillId="0" borderId="0" xfId="0" applyNumberFormat="1" applyFont="1" applyAlignment="1">
      <alignment horizontal="center"/>
    </xf>
    <xf numFmtId="169" fontId="42" fillId="0" borderId="0" xfId="2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169" fontId="3" fillId="0" borderId="0" xfId="0" applyNumberFormat="1" applyFont="1"/>
    <xf numFmtId="0" fontId="32" fillId="0" borderId="0" xfId="0" applyFont="1" applyAlignment="1">
      <alignment horizontal="center"/>
    </xf>
    <xf numFmtId="171" fontId="0" fillId="0" borderId="0" xfId="0" applyNumberFormat="1"/>
    <xf numFmtId="2" fontId="11" fillId="2" borderId="3" xfId="0" applyNumberFormat="1" applyFont="1" applyFill="1" applyBorder="1" applyAlignment="1" applyProtection="1">
      <alignment horizontal="center"/>
      <protection locked="0"/>
    </xf>
    <xf numFmtId="166" fontId="6" fillId="0" borderId="2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0" fontId="46" fillId="0" borderId="0" xfId="0" applyFont="1"/>
    <xf numFmtId="0" fontId="49" fillId="0" borderId="0" xfId="0" applyFont="1"/>
    <xf numFmtId="2" fontId="11" fillId="0" borderId="0" xfId="0" applyNumberFormat="1" applyFont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5" fillId="0" borderId="0" xfId="0" applyFont="1" applyFill="1"/>
    <xf numFmtId="0" fontId="10" fillId="0" borderId="0" xfId="0" applyFont="1" applyBorder="1" applyAlignment="1">
      <alignment wrapText="1"/>
    </xf>
    <xf numFmtId="0" fontId="43" fillId="0" borderId="0" xfId="0" applyFont="1" applyBorder="1"/>
    <xf numFmtId="0" fontId="6" fillId="0" borderId="0" xfId="0" applyFont="1" applyBorder="1"/>
    <xf numFmtId="166" fontId="6" fillId="0" borderId="0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37" fillId="0" borderId="0" xfId="0" applyFont="1" applyBorder="1"/>
    <xf numFmtId="0" fontId="14" fillId="0" borderId="0" xfId="0" applyFont="1" applyBorder="1"/>
    <xf numFmtId="0" fontId="45" fillId="0" borderId="0" xfId="0" applyFont="1" applyFill="1" applyBorder="1"/>
    <xf numFmtId="0" fontId="11" fillId="0" borderId="7" xfId="0" applyFont="1" applyFill="1" applyBorder="1" applyAlignment="1" applyProtection="1">
      <alignment horizontal="center" vertical="center"/>
      <protection locked="0" hidden="1"/>
    </xf>
    <xf numFmtId="2" fontId="11" fillId="0" borderId="7" xfId="0" applyNumberFormat="1" applyFont="1" applyFill="1" applyBorder="1" applyAlignment="1" applyProtection="1">
      <alignment horizontal="center" vertical="center"/>
      <protection locked="0" hidden="1"/>
    </xf>
    <xf numFmtId="167" fontId="6" fillId="4" borderId="0" xfId="0" applyNumberFormat="1" applyFont="1" applyFill="1" applyBorder="1" applyAlignment="1">
      <alignment horizontal="center"/>
    </xf>
    <xf numFmtId="170" fontId="27" fillId="0" borderId="0" xfId="0" applyNumberFormat="1" applyFont="1" applyBorder="1" applyAlignment="1">
      <alignment horizontal="center"/>
    </xf>
    <xf numFmtId="172" fontId="29" fillId="0" borderId="0" xfId="0" applyNumberFormat="1" applyFont="1" applyBorder="1" applyAlignment="1">
      <alignment horizontal="center"/>
    </xf>
    <xf numFmtId="169" fontId="29" fillId="0" borderId="0" xfId="0" applyNumberFormat="1" applyFont="1" applyBorder="1" applyAlignment="1">
      <alignment horizontal="center"/>
    </xf>
    <xf numFmtId="1" fontId="6" fillId="4" borderId="0" xfId="0" applyNumberFormat="1" applyFont="1" applyFill="1" applyBorder="1" applyAlignment="1">
      <alignment horizontal="center"/>
    </xf>
    <xf numFmtId="169" fontId="31" fillId="0" borderId="0" xfId="0" applyNumberFormat="1" applyFont="1" applyBorder="1" applyAlignment="1">
      <alignment horizontal="center"/>
    </xf>
    <xf numFmtId="172" fontId="39" fillId="0" borderId="0" xfId="0" applyNumberFormat="1" applyFont="1" applyBorder="1" applyAlignment="1">
      <alignment horizontal="center"/>
    </xf>
    <xf numFmtId="169" fontId="39" fillId="0" borderId="0" xfId="0" applyNumberFormat="1" applyFont="1" applyBorder="1" applyAlignment="1">
      <alignment horizontal="center"/>
    </xf>
    <xf numFmtId="166" fontId="6" fillId="4" borderId="0" xfId="0" applyNumberFormat="1" applyFont="1" applyFill="1" applyBorder="1" applyAlignment="1">
      <alignment horizontal="center"/>
    </xf>
    <xf numFmtId="169" fontId="38" fillId="0" borderId="0" xfId="0" applyNumberFormat="1" applyFont="1" applyBorder="1" applyAlignment="1">
      <alignment horizontal="center"/>
    </xf>
    <xf numFmtId="170" fontId="38" fillId="0" borderId="0" xfId="0" applyNumberFormat="1" applyFont="1" applyBorder="1" applyAlignment="1">
      <alignment horizontal="center"/>
    </xf>
    <xf numFmtId="0" fontId="45" fillId="0" borderId="3" xfId="0" applyFont="1" applyFill="1" applyBorder="1"/>
    <xf numFmtId="171" fontId="29" fillId="0" borderId="0" xfId="0" applyNumberFormat="1" applyFont="1" applyBorder="1" applyAlignment="1">
      <alignment horizontal="center"/>
    </xf>
    <xf numFmtId="173" fontId="29" fillId="0" borderId="0" xfId="0" applyNumberFormat="1" applyFont="1" applyBorder="1" applyAlignment="1">
      <alignment horizontal="center"/>
    </xf>
    <xf numFmtId="171" fontId="39" fillId="0" borderId="0" xfId="0" applyNumberFormat="1" applyFont="1" applyBorder="1" applyAlignment="1">
      <alignment horizontal="center"/>
    </xf>
    <xf numFmtId="171" fontId="38" fillId="0" borderId="0" xfId="0" applyNumberFormat="1" applyFont="1" applyBorder="1" applyAlignment="1">
      <alignment horizontal="center"/>
    </xf>
    <xf numFmtId="171" fontId="29" fillId="0" borderId="2" xfId="0" applyNumberFormat="1" applyFont="1" applyBorder="1" applyAlignment="1">
      <alignment horizontal="center"/>
    </xf>
    <xf numFmtId="170" fontId="29" fillId="0" borderId="5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69" fontId="27" fillId="0" borderId="0" xfId="0" applyNumberFormat="1" applyFont="1" applyBorder="1" applyAlignment="1">
      <alignment horizontal="center"/>
    </xf>
    <xf numFmtId="0" fontId="10" fillId="0" borderId="7" xfId="0" applyFont="1" applyFill="1" applyBorder="1"/>
    <xf numFmtId="0" fontId="0" fillId="0" borderId="7" xfId="0" applyFill="1" applyBorder="1"/>
    <xf numFmtId="1" fontId="15" fillId="0" borderId="7" xfId="0" applyNumberFormat="1" applyFont="1" applyFill="1" applyBorder="1"/>
    <xf numFmtId="0" fontId="16" fillId="0" borderId="7" xfId="0" applyFont="1" applyFill="1" applyBorder="1"/>
    <xf numFmtId="168" fontId="17" fillId="0" borderId="7" xfId="0" applyNumberFormat="1" applyFont="1" applyFill="1" applyBorder="1" applyAlignment="1">
      <alignment horizontal="center"/>
    </xf>
    <xf numFmtId="0" fontId="6" fillId="0" borderId="9" xfId="0" applyFont="1" applyFill="1" applyBorder="1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6" fillId="0" borderId="0" xfId="0" applyFont="1" applyAlignment="1" applyProtection="1">
      <alignment horizontal="center"/>
    </xf>
    <xf numFmtId="2" fontId="2" fillId="0" borderId="0" xfId="0" applyNumberFormat="1" applyFont="1" applyProtection="1"/>
    <xf numFmtId="165" fontId="2" fillId="0" borderId="0" xfId="0" applyNumberFormat="1" applyFont="1" applyProtection="1"/>
    <xf numFmtId="170" fontId="11" fillId="0" borderId="0" xfId="0" applyNumberFormat="1" applyFont="1" applyProtection="1"/>
    <xf numFmtId="0" fontId="32" fillId="0" borderId="0" xfId="0" applyFont="1" applyProtection="1"/>
    <xf numFmtId="169" fontId="2" fillId="0" borderId="0" xfId="0" applyNumberFormat="1" applyFont="1" applyProtection="1"/>
    <xf numFmtId="0" fontId="0" fillId="0" borderId="0" xfId="0" applyFont="1"/>
    <xf numFmtId="2" fontId="11" fillId="2" borderId="0" xfId="0" applyNumberFormat="1" applyFont="1" applyFill="1" applyBorder="1" applyAlignment="1" applyProtection="1">
      <alignment horizontal="center"/>
      <protection locked="0"/>
    </xf>
    <xf numFmtId="2" fontId="11" fillId="0" borderId="9" xfId="0" applyNumberFormat="1" applyFont="1" applyFill="1" applyBorder="1" applyAlignment="1" applyProtection="1">
      <alignment horizontal="center" vertical="center"/>
      <protection locked="0" hidden="1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167" fontId="6" fillId="4" borderId="2" xfId="0" applyNumberFormat="1" applyFont="1" applyFill="1" applyBorder="1" applyAlignment="1">
      <alignment horizontal="center"/>
    </xf>
    <xf numFmtId="2" fontId="45" fillId="5" borderId="0" xfId="0" applyNumberFormat="1" applyFont="1" applyFill="1" applyBorder="1" applyAlignment="1">
      <alignment horizontal="center"/>
    </xf>
    <xf numFmtId="166" fontId="11" fillId="2" borderId="8" xfId="0" applyNumberFormat="1" applyFont="1" applyFill="1" applyBorder="1" applyAlignment="1" applyProtection="1">
      <alignment horizontal="center"/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2" fontId="6" fillId="0" borderId="0" xfId="0" applyNumberFormat="1" applyFont="1" applyBorder="1" applyAlignment="1">
      <alignment horizontal="center"/>
    </xf>
    <xf numFmtId="2" fontId="6" fillId="4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1" fontId="15" fillId="0" borderId="0" xfId="0" applyNumberFormat="1" applyFont="1" applyBorder="1"/>
    <xf numFmtId="0" fontId="16" fillId="0" borderId="0" xfId="0" applyFont="1" applyBorder="1"/>
    <xf numFmtId="168" fontId="17" fillId="0" borderId="0" xfId="0" applyNumberFormat="1" applyFont="1" applyBorder="1" applyAlignment="1">
      <alignment horizontal="center"/>
    </xf>
    <xf numFmtId="171" fontId="0" fillId="0" borderId="0" xfId="0" applyNumberFormat="1" applyBorder="1"/>
    <xf numFmtId="2" fontId="11" fillId="0" borderId="0" xfId="0" applyNumberFormat="1" applyFont="1" applyFill="1" applyBorder="1" applyAlignment="1" applyProtection="1">
      <alignment horizontal="center"/>
      <protection locked="0" hidden="1"/>
    </xf>
    <xf numFmtId="167" fontId="0" fillId="0" borderId="0" xfId="0" applyNumberFormat="1" applyFill="1" applyBorder="1"/>
    <xf numFmtId="0" fontId="47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center" vertical="center"/>
    </xf>
    <xf numFmtId="166" fontId="48" fillId="0" borderId="0" xfId="0" applyNumberFormat="1" applyFont="1" applyBorder="1" applyAlignment="1">
      <alignment horizontal="center" vertical="center"/>
    </xf>
    <xf numFmtId="170" fontId="48" fillId="0" borderId="0" xfId="0" applyNumberFormat="1" applyFont="1" applyBorder="1" applyAlignment="1">
      <alignment horizontal="center" vertical="center"/>
    </xf>
    <xf numFmtId="0" fontId="46" fillId="0" borderId="0" xfId="0" applyFont="1" applyBorder="1"/>
    <xf numFmtId="0" fontId="48" fillId="0" borderId="0" xfId="0" applyFont="1" applyBorder="1"/>
    <xf numFmtId="2" fontId="4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/>
    </xf>
    <xf numFmtId="170" fontId="2" fillId="0" borderId="0" xfId="0" applyNumberFormat="1" applyFont="1" applyProtection="1"/>
    <xf numFmtId="174" fontId="2" fillId="0" borderId="0" xfId="0" applyNumberFormat="1" applyFont="1" applyProtection="1"/>
    <xf numFmtId="171" fontId="2" fillId="0" borderId="0" xfId="0" applyNumberFormat="1" applyFont="1" applyProtection="1"/>
    <xf numFmtId="167" fontId="45" fillId="5" borderId="0" xfId="0" applyNumberFormat="1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14" fontId="53" fillId="0" borderId="0" xfId="0" applyNumberFormat="1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4" fillId="0" borderId="0" xfId="0" applyFont="1" applyAlignment="1">
      <alignment horizontal="center"/>
    </xf>
    <xf numFmtId="0" fontId="56" fillId="0" borderId="0" xfId="0" applyFont="1"/>
    <xf numFmtId="170" fontId="7" fillId="7" borderId="0" xfId="0" applyNumberFormat="1" applyFont="1" applyFill="1" applyAlignment="1">
      <alignment horizontal="center"/>
    </xf>
    <xf numFmtId="0" fontId="56" fillId="7" borderId="0" xfId="0" applyFont="1" applyFill="1"/>
    <xf numFmtId="169" fontId="42" fillId="7" borderId="0" xfId="0" applyNumberFormat="1" applyFont="1" applyFill="1" applyAlignment="1">
      <alignment horizontal="center"/>
    </xf>
    <xf numFmtId="170" fontId="42" fillId="7" borderId="0" xfId="0" applyNumberFormat="1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0" fillId="0" borderId="0" xfId="0" applyFill="1"/>
    <xf numFmtId="170" fontId="59" fillId="0" borderId="0" xfId="0" applyNumberFormat="1" applyFont="1" applyAlignment="1">
      <alignment horizontal="center"/>
    </xf>
    <xf numFmtId="0" fontId="60" fillId="0" borderId="0" xfId="0" applyFont="1"/>
    <xf numFmtId="170" fontId="59" fillId="7" borderId="0" xfId="0" applyNumberFormat="1" applyFont="1" applyFill="1" applyAlignment="1">
      <alignment horizontal="center"/>
    </xf>
    <xf numFmtId="168" fontId="61" fillId="7" borderId="0" xfId="0" applyNumberFormat="1" applyFont="1" applyFill="1"/>
    <xf numFmtId="0" fontId="61" fillId="7" borderId="0" xfId="0" applyFont="1" applyFill="1"/>
    <xf numFmtId="0" fontId="62" fillId="7" borderId="0" xfId="0" applyFont="1" applyFill="1"/>
    <xf numFmtId="168" fontId="61" fillId="0" borderId="0" xfId="0" applyNumberFormat="1" applyFont="1"/>
    <xf numFmtId="0" fontId="61" fillId="0" borderId="0" xfId="0" applyFont="1"/>
    <xf numFmtId="0" fontId="62" fillId="0" borderId="0" xfId="0" applyFont="1"/>
    <xf numFmtId="170" fontId="42" fillId="0" borderId="0" xfId="2" applyNumberFormat="1" applyFont="1" applyFill="1" applyAlignment="1">
      <alignment horizontal="center"/>
    </xf>
    <xf numFmtId="167" fontId="11" fillId="0" borderId="0" xfId="0" applyNumberFormat="1" applyFont="1" applyFill="1" applyBorder="1" applyAlignment="1" applyProtection="1">
      <alignment horizontal="center"/>
      <protection locked="0" hidden="1"/>
    </xf>
    <xf numFmtId="167" fontId="48" fillId="8" borderId="7" xfId="0" applyNumberFormat="1" applyFont="1" applyFill="1" applyBorder="1" applyAlignment="1">
      <alignment horizontal="center" vertical="center"/>
    </xf>
    <xf numFmtId="167" fontId="45" fillId="5" borderId="0" xfId="0" applyNumberFormat="1" applyFont="1" applyFill="1" applyBorder="1" applyAlignment="1">
      <alignment horizontal="center" vertical="center"/>
    </xf>
    <xf numFmtId="168" fontId="48" fillId="8" borderId="7" xfId="0" applyNumberFormat="1" applyFont="1" applyFill="1" applyBorder="1" applyAlignment="1">
      <alignment horizontal="center" vertical="center"/>
    </xf>
    <xf numFmtId="2" fontId="48" fillId="8" borderId="7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horizontal="left" vertical="justify" wrapText="1"/>
    </xf>
    <xf numFmtId="0" fontId="0" fillId="0" borderId="0" xfId="0" applyAlignment="1">
      <alignment horizontal="left" vertical="justify" wrapText="1"/>
    </xf>
    <xf numFmtId="0" fontId="45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4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165" fontId="2" fillId="0" borderId="0" xfId="0" applyNumberFormat="1" applyFont="1" applyFill="1" applyProtection="1"/>
    <xf numFmtId="0" fontId="0" fillId="0" borderId="0" xfId="0" applyProtection="1"/>
    <xf numFmtId="0" fontId="8" fillId="0" borderId="15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10" fillId="0" borderId="2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10" fillId="0" borderId="0" xfId="0" applyFont="1" applyAlignment="1" applyProtection="1">
      <alignment wrapText="1"/>
    </xf>
    <xf numFmtId="0" fontId="43" fillId="0" borderId="0" xfId="0" applyFont="1" applyProtection="1"/>
    <xf numFmtId="0" fontId="6" fillId="0" borderId="0" xfId="0" applyFont="1" applyProtection="1"/>
    <xf numFmtId="0" fontId="10" fillId="0" borderId="0" xfId="0" applyFont="1" applyProtection="1"/>
    <xf numFmtId="0" fontId="12" fillId="0" borderId="0" xfId="0" applyFont="1" applyProtection="1"/>
    <xf numFmtId="0" fontId="37" fillId="0" borderId="0" xfId="0" applyFont="1" applyProtection="1"/>
    <xf numFmtId="0" fontId="14" fillId="0" borderId="0" xfId="0" applyFont="1" applyProtection="1"/>
    <xf numFmtId="0" fontId="45" fillId="0" borderId="0" xfId="0" applyFont="1" applyFill="1" applyBorder="1" applyProtection="1"/>
    <xf numFmtId="0" fontId="6" fillId="0" borderId="6" xfId="0" applyFont="1" applyBorder="1" applyAlignment="1" applyProtection="1">
      <alignment horizontal="center"/>
    </xf>
    <xf numFmtId="0" fontId="10" fillId="0" borderId="7" xfId="0" applyFont="1" applyBorder="1" applyProtection="1"/>
    <xf numFmtId="0" fontId="0" fillId="0" borderId="7" xfId="0" applyBorder="1" applyProtection="1"/>
    <xf numFmtId="0" fontId="6" fillId="0" borderId="0" xfId="0" applyFont="1" applyBorder="1" applyAlignment="1" applyProtection="1">
      <alignment horizontal="center"/>
    </xf>
    <xf numFmtId="0" fontId="10" fillId="0" borderId="0" xfId="0" applyFont="1" applyBorder="1" applyProtection="1"/>
    <xf numFmtId="0" fontId="0" fillId="0" borderId="0" xfId="0" applyBorder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Protection="1"/>
    <xf numFmtId="0" fontId="19" fillId="3" borderId="0" xfId="0" applyFont="1" applyFill="1" applyProtection="1"/>
    <xf numFmtId="0" fontId="41" fillId="0" borderId="0" xfId="0" applyFont="1" applyAlignment="1" applyProtection="1">
      <alignment horizontal="center"/>
    </xf>
    <xf numFmtId="2" fontId="41" fillId="0" borderId="0" xfId="0" applyNumberFormat="1" applyFont="1" applyProtection="1"/>
    <xf numFmtId="0" fontId="5" fillId="0" borderId="0" xfId="0" applyFont="1" applyAlignment="1" applyProtection="1">
      <alignment horizontal="center"/>
    </xf>
    <xf numFmtId="2" fontId="15" fillId="0" borderId="0" xfId="0" applyNumberFormat="1" applyFont="1" applyProtection="1"/>
    <xf numFmtId="168" fontId="31" fillId="0" borderId="0" xfId="0" applyNumberFormat="1" applyFont="1" applyAlignment="1" applyProtection="1">
      <alignment horizontal="center"/>
    </xf>
    <xf numFmtId="2" fontId="25" fillId="0" borderId="0" xfId="0" applyNumberFormat="1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</xf>
    <xf numFmtId="170" fontId="42" fillId="0" borderId="0" xfId="0" applyNumberFormat="1" applyFont="1" applyAlignment="1" applyProtection="1">
      <alignment horizontal="center"/>
    </xf>
    <xf numFmtId="0" fontId="54" fillId="0" borderId="0" xfId="0" applyFont="1" applyAlignment="1" applyProtection="1">
      <alignment horizontal="center"/>
    </xf>
    <xf numFmtId="170" fontId="7" fillId="7" borderId="0" xfId="0" applyNumberFormat="1" applyFont="1" applyFill="1" applyAlignment="1" applyProtection="1">
      <alignment horizontal="center"/>
    </xf>
    <xf numFmtId="169" fontId="42" fillId="7" borderId="0" xfId="0" applyNumberFormat="1" applyFont="1" applyFill="1" applyAlignment="1" applyProtection="1">
      <alignment horizontal="center"/>
    </xf>
    <xf numFmtId="170" fontId="7" fillId="0" borderId="0" xfId="0" applyNumberFormat="1" applyFont="1" applyAlignment="1" applyProtection="1">
      <alignment horizontal="center"/>
    </xf>
    <xf numFmtId="169" fontId="42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54" fillId="0" borderId="0" xfId="0" applyFont="1" applyAlignment="1" applyProtection="1">
      <alignment horizontal="center" vertical="center"/>
    </xf>
    <xf numFmtId="0" fontId="53" fillId="0" borderId="0" xfId="0" applyFont="1" applyAlignment="1" applyProtection="1">
      <alignment horizontal="center"/>
    </xf>
    <xf numFmtId="170" fontId="59" fillId="0" borderId="0" xfId="0" applyNumberFormat="1" applyFont="1" applyAlignment="1" applyProtection="1">
      <alignment horizontal="center"/>
    </xf>
    <xf numFmtId="0" fontId="56" fillId="0" borderId="0" xfId="0" applyFont="1" applyProtection="1"/>
    <xf numFmtId="0" fontId="55" fillId="0" borderId="0" xfId="0" applyFont="1" applyAlignment="1" applyProtection="1">
      <alignment horizontal="center" vertical="center"/>
    </xf>
    <xf numFmtId="14" fontId="53" fillId="0" borderId="0" xfId="0" applyNumberFormat="1" applyFont="1" applyAlignment="1" applyProtection="1">
      <alignment horizontal="center"/>
    </xf>
    <xf numFmtId="0" fontId="53" fillId="0" borderId="0" xfId="0" applyFont="1" applyFill="1" applyAlignment="1" applyProtection="1">
      <alignment horizontal="center"/>
    </xf>
    <xf numFmtId="170" fontId="59" fillId="7" borderId="0" xfId="0" applyNumberFormat="1" applyFont="1" applyFill="1" applyAlignment="1" applyProtection="1">
      <alignment horizontal="center"/>
    </xf>
    <xf numFmtId="0" fontId="56" fillId="7" borderId="0" xfId="0" applyFont="1" applyFill="1" applyProtection="1"/>
    <xf numFmtId="0" fontId="22" fillId="0" borderId="0" xfId="0" applyFont="1" applyProtection="1"/>
    <xf numFmtId="0" fontId="49" fillId="0" borderId="0" xfId="0" applyFont="1" applyProtection="1"/>
    <xf numFmtId="0" fontId="20" fillId="6" borderId="4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2" fontId="11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6" fontId="11" fillId="2" borderId="0" xfId="0" applyNumberFormat="1" applyFont="1" applyFill="1" applyAlignment="1" applyProtection="1">
      <alignment horizontal="center"/>
      <protection locked="0"/>
    </xf>
    <xf numFmtId="167" fontId="6" fillId="0" borderId="0" xfId="0" applyNumberFormat="1" applyFont="1" applyAlignment="1" applyProtection="1">
      <alignment horizontal="center"/>
      <protection locked="0"/>
    </xf>
    <xf numFmtId="2" fontId="11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2" fillId="0" borderId="0" xfId="0" applyFont="1" applyAlignment="1" applyProtection="1">
      <alignment horizontal="left" vertical="justify" wrapText="1"/>
      <protection locked="0"/>
    </xf>
    <xf numFmtId="0" fontId="0" fillId="0" borderId="0" xfId="0" applyAlignment="1" applyProtection="1">
      <alignment horizontal="left" vertical="justify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2" fontId="11" fillId="2" borderId="2" xfId="0" applyNumberFormat="1" applyFont="1" applyFill="1" applyBorder="1" applyAlignment="1" applyProtection="1">
      <alignment horizontal="center"/>
      <protection locked="0"/>
    </xf>
    <xf numFmtId="1" fontId="11" fillId="2" borderId="0" xfId="0" applyNumberFormat="1" applyFont="1" applyFill="1" applyBorder="1" applyAlignment="1" applyProtection="1">
      <alignment horizontal="center"/>
      <protection locked="0"/>
    </xf>
    <xf numFmtId="166" fontId="11" fillId="2" borderId="0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Protection="1">
      <protection locked="0"/>
    </xf>
    <xf numFmtId="2" fontId="52" fillId="6" borderId="4" xfId="0" applyNumberFormat="1" applyFont="1" applyFill="1" applyBorder="1" applyAlignment="1" applyProtection="1">
      <alignment horizont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1" fontId="11" fillId="2" borderId="0" xfId="0" applyNumberFormat="1" applyFont="1" applyFill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6" fontId="14" fillId="6" borderId="8" xfId="0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От </a:t>
            </a:r>
            <a:r>
              <a:rPr lang="en-US"/>
              <a:t>0.01 </a:t>
            </a:r>
            <a:r>
              <a:rPr lang="ru-RU"/>
              <a:t>до</a:t>
            </a:r>
            <a:r>
              <a:rPr lang="ru-RU" baseline="0"/>
              <a:t> </a:t>
            </a:r>
            <a:r>
              <a:rPr lang="en-US" baseline="0"/>
              <a:t>0.26</a:t>
            </a:r>
            <a:endParaRPr lang="ru-R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"/>
          <c:y val="5.7347870981291238E-2"/>
          <c:w val="0.87042253521126756"/>
          <c:h val="0.75627504856577821"/>
        </c:manualLayout>
      </c:layout>
      <c:scatterChart>
        <c:scatterStyle val="smoothMarker"/>
        <c:varyColors val="0"/>
        <c:ser>
          <c:idx val="0"/>
          <c:order val="0"/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6"/>
            <c:dispRSqr val="1"/>
            <c:dispEq val="1"/>
            <c:trendlineLbl>
              <c:layout>
                <c:manualLayout>
                  <c:x val="0.12031642155445546"/>
                  <c:y val="0.17364495787743905"/>
                </c:manualLayout>
              </c:layout>
              <c:numFmt formatCode="0.000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</c:trendlineLbl>
          </c:trendline>
          <c:xVal>
            <c:numRef>
              <c:f>WS_Tables!$A$8:$A$33</c:f>
              <c:numCache>
                <c:formatCode>0.00</c:formatCode>
                <c:ptCount val="26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</c:numCache>
            </c:numRef>
          </c:xVal>
          <c:yVal>
            <c:numRef>
              <c:f>WS_Tables!$F$8:$F$33</c:f>
              <c:numCache>
                <c:formatCode>General</c:formatCode>
                <c:ptCount val="26"/>
                <c:pt idx="0">
                  <c:v>1.2955631467697735</c:v>
                </c:pt>
                <c:pt idx="1">
                  <c:v>1.2765294571391359</c:v>
                </c:pt>
                <c:pt idx="2">
                  <c:v>1.2605010869238573</c:v>
                </c:pt>
                <c:pt idx="3">
                  <c:v>1.2467267062700971</c:v>
                </c:pt>
                <c:pt idx="4">
                  <c:v>1.2348556945794058</c:v>
                </c:pt>
                <c:pt idx="5">
                  <c:v>1.2246042161292159</c:v>
                </c:pt>
                <c:pt idx="6">
                  <c:v>1.2151350747966769</c:v>
                </c:pt>
                <c:pt idx="7">
                  <c:v>1.2064053374472821</c:v>
                </c:pt>
                <c:pt idx="8">
                  <c:v>1.1983911523396404</c:v>
                </c:pt>
                <c:pt idx="9">
                  <c:v>1.1912785630566096</c:v>
                </c:pt>
                <c:pt idx="10">
                  <c:v>1.1847306095425254</c:v>
                </c:pt>
                <c:pt idx="11">
                  <c:v>1.178606132855154</c:v>
                </c:pt>
                <c:pt idx="12">
                  <c:v>1.1728844670451313</c:v>
                </c:pt>
                <c:pt idx="13">
                  <c:v>1.16755085072006</c:v>
                </c:pt>
                <c:pt idx="14">
                  <c:v>1.16252767398295</c:v>
                </c:pt>
                <c:pt idx="15">
                  <c:v>1.1578193402322114</c:v>
                </c:pt>
                <c:pt idx="16">
                  <c:v>1.153370288940837</c:v>
                </c:pt>
                <c:pt idx="17">
                  <c:v>1.1491929604288476</c:v>
                </c:pt>
                <c:pt idx="18">
                  <c:v>1.1452971760015225</c:v>
                </c:pt>
                <c:pt idx="19">
                  <c:v>1.1415405267323158</c:v>
                </c:pt>
                <c:pt idx="20">
                  <c:v>1.1379508396528524</c:v>
                </c:pt>
                <c:pt idx="21">
                  <c:v>1.1345964174771164</c:v>
                </c:pt>
                <c:pt idx="22" formatCode="0.00000000">
                  <c:v>1.1314030181246895</c:v>
                </c:pt>
                <c:pt idx="23" formatCode="0.00000000">
                  <c:v>1.1282670326477862</c:v>
                </c:pt>
                <c:pt idx="24">
                  <c:v>1.1252617132324216</c:v>
                </c:pt>
                <c:pt idx="25" formatCode="0.00000000">
                  <c:v>1.1224490424975284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870-4C88-90B1-766871150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585920"/>
        <c:axId val="155632768"/>
      </c:scatterChart>
      <c:valAx>
        <c:axId val="155585920"/>
        <c:scaling>
          <c:orientation val="minMax"/>
          <c:max val="0.30000000000000004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55632768"/>
        <c:crosses val="autoZero"/>
        <c:crossBetween val="midCat"/>
      </c:valAx>
      <c:valAx>
        <c:axId val="155632768"/>
        <c:scaling>
          <c:orientation val="minMax"/>
          <c:max val="1.3"/>
          <c:min val="1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555859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От</a:t>
            </a:r>
            <a:r>
              <a:rPr lang="ru-RU" baseline="0"/>
              <a:t> </a:t>
            </a:r>
            <a:r>
              <a:rPr lang="en-US" baseline="0"/>
              <a:t>0.2</a:t>
            </a:r>
            <a:r>
              <a:rPr lang="ru-RU" baseline="0"/>
              <a:t>2</a:t>
            </a:r>
            <a:r>
              <a:rPr lang="en-US" baseline="0"/>
              <a:t> </a:t>
            </a:r>
            <a:r>
              <a:rPr lang="ru-RU" baseline="0"/>
              <a:t>до 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64848516519359"/>
          <c:y val="5.6140476745645977E-2"/>
          <c:w val="0.87077534791252509"/>
          <c:h val="0.7614061177567083"/>
        </c:manualLayout>
      </c:layout>
      <c:scatterChart>
        <c:scatterStyle val="smoothMarker"/>
        <c:varyColors val="0"/>
        <c:ser>
          <c:idx val="0"/>
          <c:order val="0"/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6"/>
            <c:dispRSqr val="1"/>
            <c:dispEq val="1"/>
            <c:trendlineLbl>
              <c:layout>
                <c:manualLayout>
                  <c:x val="9.6505877713582947E-2"/>
                  <c:y val="0.15079989244699615"/>
                </c:manualLayout>
              </c:layout>
              <c:numFmt formatCode="0.000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</c:trendlineLbl>
          </c:trendline>
          <c:xVal>
            <c:numRef>
              <c:f>WS_Tables!$A$29:$A$107</c:f>
              <c:numCache>
                <c:formatCode>0.00</c:formatCode>
                <c:ptCount val="79"/>
                <c:pt idx="0">
                  <c:v>0.22</c:v>
                </c:pt>
                <c:pt idx="1">
                  <c:v>0.23</c:v>
                </c:pt>
                <c:pt idx="2">
                  <c:v>0.24</c:v>
                </c:pt>
                <c:pt idx="3">
                  <c:v>0.25</c:v>
                </c:pt>
                <c:pt idx="4">
                  <c:v>0.26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0.3</c:v>
                </c:pt>
                <c:pt idx="9">
                  <c:v>0.31</c:v>
                </c:pt>
                <c:pt idx="10">
                  <c:v>0.32</c:v>
                </c:pt>
                <c:pt idx="11">
                  <c:v>0.33</c:v>
                </c:pt>
                <c:pt idx="12">
                  <c:v>0.34</c:v>
                </c:pt>
                <c:pt idx="13">
                  <c:v>0.35</c:v>
                </c:pt>
                <c:pt idx="14">
                  <c:v>0.36</c:v>
                </c:pt>
                <c:pt idx="15">
                  <c:v>0.37</c:v>
                </c:pt>
                <c:pt idx="16">
                  <c:v>0.38</c:v>
                </c:pt>
                <c:pt idx="17">
                  <c:v>0.39</c:v>
                </c:pt>
                <c:pt idx="18">
                  <c:v>0.4</c:v>
                </c:pt>
                <c:pt idx="19">
                  <c:v>0.41</c:v>
                </c:pt>
                <c:pt idx="20">
                  <c:v>0.42</c:v>
                </c:pt>
                <c:pt idx="21">
                  <c:v>0.43</c:v>
                </c:pt>
                <c:pt idx="22">
                  <c:v>0.44</c:v>
                </c:pt>
                <c:pt idx="23">
                  <c:v>0.45</c:v>
                </c:pt>
                <c:pt idx="24">
                  <c:v>0.46</c:v>
                </c:pt>
                <c:pt idx="25">
                  <c:v>0.47</c:v>
                </c:pt>
                <c:pt idx="26">
                  <c:v>0.48</c:v>
                </c:pt>
                <c:pt idx="27">
                  <c:v>0.49</c:v>
                </c:pt>
                <c:pt idx="28">
                  <c:v>0.5</c:v>
                </c:pt>
                <c:pt idx="29">
                  <c:v>0.51</c:v>
                </c:pt>
                <c:pt idx="30">
                  <c:v>0.52</c:v>
                </c:pt>
                <c:pt idx="31">
                  <c:v>0.53</c:v>
                </c:pt>
                <c:pt idx="32">
                  <c:v>0.54</c:v>
                </c:pt>
                <c:pt idx="33">
                  <c:v>0.55000000000000004</c:v>
                </c:pt>
                <c:pt idx="34">
                  <c:v>0.56000000000000005</c:v>
                </c:pt>
                <c:pt idx="35">
                  <c:v>0.56999999999999995</c:v>
                </c:pt>
                <c:pt idx="36">
                  <c:v>0.57999999999999996</c:v>
                </c:pt>
                <c:pt idx="37">
                  <c:v>0.59</c:v>
                </c:pt>
                <c:pt idx="38">
                  <c:v>0.6</c:v>
                </c:pt>
                <c:pt idx="39">
                  <c:v>0.61</c:v>
                </c:pt>
                <c:pt idx="40">
                  <c:v>0.62</c:v>
                </c:pt>
                <c:pt idx="41">
                  <c:v>0.63</c:v>
                </c:pt>
                <c:pt idx="42">
                  <c:v>0.64</c:v>
                </c:pt>
                <c:pt idx="43">
                  <c:v>0.65</c:v>
                </c:pt>
                <c:pt idx="44">
                  <c:v>0.66</c:v>
                </c:pt>
                <c:pt idx="45">
                  <c:v>0.67</c:v>
                </c:pt>
                <c:pt idx="46">
                  <c:v>0.68</c:v>
                </c:pt>
                <c:pt idx="47">
                  <c:v>0.69</c:v>
                </c:pt>
                <c:pt idx="48">
                  <c:v>0.7</c:v>
                </c:pt>
                <c:pt idx="49">
                  <c:v>0.71</c:v>
                </c:pt>
                <c:pt idx="50">
                  <c:v>0.72</c:v>
                </c:pt>
                <c:pt idx="51">
                  <c:v>0.73</c:v>
                </c:pt>
                <c:pt idx="52">
                  <c:v>0.74</c:v>
                </c:pt>
                <c:pt idx="53">
                  <c:v>0.75</c:v>
                </c:pt>
                <c:pt idx="54">
                  <c:v>0.76</c:v>
                </c:pt>
                <c:pt idx="55">
                  <c:v>0.77</c:v>
                </c:pt>
                <c:pt idx="56">
                  <c:v>0.78</c:v>
                </c:pt>
                <c:pt idx="57">
                  <c:v>0.79</c:v>
                </c:pt>
                <c:pt idx="58">
                  <c:v>0.8</c:v>
                </c:pt>
                <c:pt idx="59">
                  <c:v>0.81</c:v>
                </c:pt>
                <c:pt idx="60">
                  <c:v>0.82</c:v>
                </c:pt>
                <c:pt idx="61">
                  <c:v>0.83</c:v>
                </c:pt>
                <c:pt idx="62">
                  <c:v>0.84</c:v>
                </c:pt>
                <c:pt idx="63">
                  <c:v>0.85</c:v>
                </c:pt>
                <c:pt idx="64">
                  <c:v>0.86</c:v>
                </c:pt>
                <c:pt idx="65">
                  <c:v>0.87</c:v>
                </c:pt>
                <c:pt idx="66">
                  <c:v>0.88</c:v>
                </c:pt>
                <c:pt idx="67">
                  <c:v>0.89</c:v>
                </c:pt>
                <c:pt idx="68">
                  <c:v>0.9</c:v>
                </c:pt>
                <c:pt idx="69">
                  <c:v>0.91</c:v>
                </c:pt>
                <c:pt idx="70">
                  <c:v>0.92</c:v>
                </c:pt>
                <c:pt idx="71">
                  <c:v>0.93</c:v>
                </c:pt>
                <c:pt idx="72">
                  <c:v>0.94</c:v>
                </c:pt>
                <c:pt idx="73">
                  <c:v>0.95</c:v>
                </c:pt>
                <c:pt idx="74">
                  <c:v>0.96</c:v>
                </c:pt>
                <c:pt idx="75">
                  <c:v>0.97</c:v>
                </c:pt>
                <c:pt idx="76">
                  <c:v>0.98</c:v>
                </c:pt>
                <c:pt idx="77">
                  <c:v>0.99</c:v>
                </c:pt>
                <c:pt idx="78">
                  <c:v>1</c:v>
                </c:pt>
              </c:numCache>
            </c:numRef>
          </c:xVal>
          <c:yVal>
            <c:numRef>
              <c:f>WS_Tables!$F$29:$F$107</c:f>
              <c:numCache>
                <c:formatCode>0.00000000</c:formatCode>
                <c:ptCount val="79"/>
                <c:pt idx="0" formatCode="General">
                  <c:v>1.1345964174771164</c:v>
                </c:pt>
                <c:pt idx="1">
                  <c:v>1.1314030181246895</c:v>
                </c:pt>
                <c:pt idx="2">
                  <c:v>1.1282670326477862</c:v>
                </c:pt>
                <c:pt idx="3" formatCode="General">
                  <c:v>1.1252617132324216</c:v>
                </c:pt>
                <c:pt idx="4">
                  <c:v>1.1224490424975284</c:v>
                </c:pt>
                <c:pt idx="5" formatCode="General">
                  <c:v>1.1197334096165024</c:v>
                </c:pt>
                <c:pt idx="6" formatCode="General">
                  <c:v>1.1171044176764304</c:v>
                </c:pt>
                <c:pt idx="7" formatCode="General">
                  <c:v>1.1145185599200242</c:v>
                </c:pt>
                <c:pt idx="8" formatCode="General">
                  <c:v>1.1120383078048146</c:v>
                </c:pt>
                <c:pt idx="9" formatCode="General">
                  <c:v>1.1096857566925717</c:v>
                </c:pt>
                <c:pt idx="10" formatCode="General">
                  <c:v>1.1074176292036906</c:v>
                </c:pt>
                <c:pt idx="11" formatCode="General">
                  <c:v>1.105135180178006</c:v>
                </c:pt>
                <c:pt idx="12" formatCode="General">
                  <c:v>1.1029575289438776</c:v>
                </c:pt>
                <c:pt idx="13" formatCode="General">
                  <c:v>1.1008470707437878</c:v>
                </c:pt>
                <c:pt idx="14" formatCode="General">
                  <c:v>1.0987703791266095</c:v>
                </c:pt>
                <c:pt idx="15" formatCode="General">
                  <c:v>1.0967517912109841</c:v>
                </c:pt>
                <c:pt idx="16" formatCode="General">
                  <c:v>1.094786719862578</c:v>
                </c:pt>
                <c:pt idx="17" formatCode="General">
                  <c:v>1.0928453619316447</c:v>
                </c:pt>
                <c:pt idx="18" formatCode="General">
                  <c:v>1.0909259389118739</c:v>
                </c:pt>
                <c:pt idx="19" formatCode="General">
                  <c:v>1.0890268458097661</c:v>
                </c:pt>
                <c:pt idx="20" formatCode="General">
                  <c:v>1.0871704822297368</c:v>
                </c:pt>
                <c:pt idx="21" formatCode="General">
                  <c:v>1.0853538670423393</c:v>
                </c:pt>
                <c:pt idx="22" formatCode="General">
                  <c:v>1.0835287549872366</c:v>
                </c:pt>
                <c:pt idx="23" formatCode="General">
                  <c:v>1.0817624973981725</c:v>
                </c:pt>
                <c:pt idx="24" formatCode="General">
                  <c:v>1.0799859229096371</c:v>
                </c:pt>
                <c:pt idx="25" formatCode="0.0000000">
                  <c:v>1.0782210043692229</c:v>
                </c:pt>
                <c:pt idx="26" formatCode="General">
                  <c:v>1.0764670132801726</c:v>
                </c:pt>
                <c:pt idx="27" formatCode="General">
                  <c:v>1.0747437249646159</c:v>
                </c:pt>
                <c:pt idx="28" formatCode="General">
                  <c:v>1.0730092263306052</c:v>
                </c:pt>
                <c:pt idx="29" formatCode="General">
                  <c:v>1.0712838194191956</c:v>
                </c:pt>
                <c:pt idx="30" formatCode="General">
                  <c:v>1.0695669797079292</c:v>
                </c:pt>
                <c:pt idx="31" formatCode="General">
                  <c:v>1.0678393208809784</c:v>
                </c:pt>
                <c:pt idx="32">
                  <c:v>1.0661199953547407</c:v>
                </c:pt>
                <c:pt idx="33" formatCode="General">
                  <c:v>1.0644085485855419</c:v>
                </c:pt>
                <c:pt idx="34" formatCode="General">
                  <c:v>1.0627045584971115</c:v>
                </c:pt>
                <c:pt idx="35" formatCode="General">
                  <c:v>1.0610076326325666</c:v>
                </c:pt>
                <c:pt idx="36" formatCode="General">
                  <c:v>1.0592828616996912</c:v>
                </c:pt>
                <c:pt idx="37" formatCode="General">
                  <c:v>1.0575316615494168</c:v>
                </c:pt>
                <c:pt idx="38" formatCode="General">
                  <c:v>1.0557887460805626</c:v>
                </c:pt>
                <c:pt idx="39" formatCode="General">
                  <c:v>1.054037285339313</c:v>
                </c:pt>
                <c:pt idx="40" formatCode="General">
                  <c:v>1.0522938504378556</c:v>
                </c:pt>
                <c:pt idx="41" formatCode="General">
                  <c:v>1.0505580591933437</c:v>
                </c:pt>
                <c:pt idx="42" formatCode="General">
                  <c:v>1.0488139006040693</c:v>
                </c:pt>
                <c:pt idx="43" formatCode="General">
                  <c:v>1.0470617608551751</c:v>
                </c:pt>
                <c:pt idx="44" formatCode="General">
                  <c:v>1.0453171811075301</c:v>
                </c:pt>
                <c:pt idx="45" formatCode="0.000000">
                  <c:v>1.043534967339953</c:v>
                </c:pt>
                <c:pt idx="46" formatCode="General">
                  <c:v>1.0417757077085266</c:v>
                </c:pt>
                <c:pt idx="47" formatCode="General">
                  <c:v>1.0399948488534851</c:v>
                </c:pt>
                <c:pt idx="48" formatCode="General">
                  <c:v>1.0382076275006762</c:v>
                </c:pt>
                <c:pt idx="49" formatCode="0.000000">
                  <c:v>1.0364425314496799</c:v>
                </c:pt>
                <c:pt idx="50" formatCode="General">
                  <c:v>1.0346986388129209</c:v>
                </c:pt>
                <c:pt idx="51" formatCode="0.000000">
                  <c:v>1.0329613552975068</c:v>
                </c:pt>
                <c:pt idx="52" formatCode="General">
                  <c:v>1.0312574879157732</c:v>
                </c:pt>
                <c:pt idx="53" formatCode="General">
                  <c:v>1.029558986072014</c:v>
                </c:pt>
                <c:pt idx="54" formatCode="General">
                  <c:v>1.0279051816451961</c:v>
                </c:pt>
                <c:pt idx="55" formatCode="General">
                  <c:v>1.0262683130959982</c:v>
                </c:pt>
                <c:pt idx="56" formatCode="General">
                  <c:v>1.0246477290445115</c:v>
                </c:pt>
                <c:pt idx="57" formatCode="General">
                  <c:v>1.0230554917647274</c:v>
                </c:pt>
                <c:pt idx="58" formatCode="General">
                  <c:v>1.0214905382527075</c:v>
                </c:pt>
                <c:pt idx="59" formatCode="General">
                  <c:v>1.0199394904289234</c:v>
                </c:pt>
                <c:pt idx="60" formatCode="General">
                  <c:v>1.0184384897854568</c:v>
                </c:pt>
                <c:pt idx="61">
                  <c:v>1.0169857273880794</c:v>
                </c:pt>
                <c:pt idx="62" formatCode="General">
                  <c:v>1.0155914063129836</c:v>
                </c:pt>
                <c:pt idx="63" formatCode="General">
                  <c:v>1.0142416783589305</c:v>
                </c:pt>
                <c:pt idx="64" formatCode="General">
                  <c:v>1.0129466364767965</c:v>
                </c:pt>
                <c:pt idx="65">
                  <c:v>1.0117043949399633</c:v>
                </c:pt>
                <c:pt idx="66" formatCode="General">
                  <c:v>1.0105131537366594</c:v>
                </c:pt>
                <c:pt idx="67">
                  <c:v>1.0093599378765585</c:v>
                </c:pt>
                <c:pt idx="68" formatCode="General">
                  <c:v>1.0082657414735192</c:v>
                </c:pt>
                <c:pt idx="69" formatCode="General">
                  <c:v>1.0071955933430743</c:v>
                </c:pt>
                <c:pt idx="70" formatCode="General">
                  <c:v>1.0061813758178062</c:v>
                </c:pt>
                <c:pt idx="71" formatCode="General">
                  <c:v>1.0052212846846447</c:v>
                </c:pt>
                <c:pt idx="72" formatCode="General">
                  <c:v>1.0043029353444959</c:v>
                </c:pt>
                <c:pt idx="73" formatCode="General">
                  <c:v>1.0034566445766904</c:v>
                </c:pt>
                <c:pt idx="74" formatCode="General">
                  <c:v>1.0026801605508417</c:v>
                </c:pt>
                <c:pt idx="75">
                  <c:v>1.0019506691792928</c:v>
                </c:pt>
                <c:pt idx="76" formatCode="General">
                  <c:v>1.0012667319114015</c:v>
                </c:pt>
                <c:pt idx="77" formatCode="General">
                  <c:v>1.0006168493991943</c:v>
                </c:pt>
                <c:pt idx="78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801-4B09-A319-BC734C23C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86496"/>
        <c:axId val="156188032"/>
      </c:scatterChart>
      <c:valAx>
        <c:axId val="156186496"/>
        <c:scaling>
          <c:orientation val="minMax"/>
          <c:max val="1.05"/>
          <c:min val="0.2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56188032"/>
        <c:crosses val="autoZero"/>
        <c:crossBetween val="midCat"/>
      </c:valAx>
      <c:valAx>
        <c:axId val="156188032"/>
        <c:scaling>
          <c:orientation val="minMax"/>
          <c:min val="0.8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561864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от </a:t>
            </a:r>
            <a:r>
              <a:rPr lang="en-US"/>
              <a:t>0.01 </a:t>
            </a:r>
            <a:r>
              <a:rPr lang="ru-RU"/>
              <a:t>до </a:t>
            </a:r>
            <a:r>
              <a:rPr lang="en-US"/>
              <a:t>0.26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0.11953114811556498"/>
                  <c:y val="-0.61817999553941916"/>
                </c:manualLayout>
              </c:layout>
              <c:numFmt formatCode="#,##0.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WS_Tables!$A$8:$A$33</c:f>
              <c:numCache>
                <c:formatCode>0.00</c:formatCode>
                <c:ptCount val="26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</c:numCache>
            </c:numRef>
          </c:xVal>
          <c:yVal>
            <c:numRef>
              <c:f>WS_Tables!$G$8:$G$33</c:f>
              <c:numCache>
                <c:formatCode>General</c:formatCode>
                <c:ptCount val="26"/>
                <c:pt idx="0">
                  <c:v>1.2895912642756922</c:v>
                </c:pt>
                <c:pt idx="1">
                  <c:v>1.2730615107192993</c:v>
                </c:pt>
                <c:pt idx="2">
                  <c:v>1.2582014292392991</c:v>
                </c:pt>
                <c:pt idx="3">
                  <c:v>1.2452614706471652</c:v>
                </c:pt>
                <c:pt idx="4">
                  <c:v>1.2336906431576826</c:v>
                </c:pt>
                <c:pt idx="5">
                  <c:v>1.2233052828424509</c:v>
                </c:pt>
                <c:pt idx="6">
                  <c:v>1.2140266765892891</c:v>
                </c:pt>
                <c:pt idx="7">
                  <c:v>1.2054397916249242</c:v>
                </c:pt>
                <c:pt idx="8">
                  <c:v>1.1976479886017044</c:v>
                </c:pt>
                <c:pt idx="9">
                  <c:v>1.190512923261871</c:v>
                </c:pt>
                <c:pt idx="10">
                  <c:v>1.1839465583504849</c:v>
                </c:pt>
                <c:pt idx="11">
                  <c:v>1.177806718760436</c:v>
                </c:pt>
                <c:pt idx="12" formatCode="0.000000000">
                  <c:v>1.1721490991476966</c:v>
                </c:pt>
                <c:pt idx="13">
                  <c:v>1.1668703666599878</c:v>
                </c:pt>
                <c:pt idx="14">
                  <c:v>1.1618947438723037</c:v>
                </c:pt>
                <c:pt idx="15">
                  <c:v>1.1572906231216191</c:v>
                </c:pt>
                <c:pt idx="16">
                  <c:v>1.1529335156222378</c:v>
                </c:pt>
                <c:pt idx="17">
                  <c:v>1.1488379082348228</c:v>
                </c:pt>
                <c:pt idx="18">
                  <c:v>1.1449625114680106</c:v>
                </c:pt>
                <c:pt idx="19">
                  <c:v>1.1413243838910032</c:v>
                </c:pt>
                <c:pt idx="20">
                  <c:v>1.1378419249887897</c:v>
                </c:pt>
                <c:pt idx="21">
                  <c:v>1.1345394437259793</c:v>
                </c:pt>
                <c:pt idx="22">
                  <c:v>1.1313499080954412</c:v>
                </c:pt>
                <c:pt idx="23">
                  <c:v>1.1283009416950507</c:v>
                </c:pt>
                <c:pt idx="24">
                  <c:v>1.1253756762171909</c:v>
                </c:pt>
                <c:pt idx="25" formatCode="0.000000000">
                  <c:v>1.1225598384784918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C2C-4D22-9C43-2B6245CCE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209920"/>
        <c:axId val="156211456"/>
      </c:scatterChart>
      <c:valAx>
        <c:axId val="15620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211456"/>
        <c:crosses val="autoZero"/>
        <c:crossBetween val="midCat"/>
      </c:valAx>
      <c:valAx>
        <c:axId val="15621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20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От</a:t>
            </a:r>
            <a:r>
              <a:rPr lang="ru-RU" baseline="0"/>
              <a:t> </a:t>
            </a:r>
            <a:r>
              <a:rPr lang="en-US" baseline="0"/>
              <a:t>0.2</a:t>
            </a:r>
            <a:r>
              <a:rPr lang="ru-RU" baseline="0"/>
              <a:t>2</a:t>
            </a:r>
            <a:r>
              <a:rPr lang="en-US" baseline="0"/>
              <a:t> </a:t>
            </a:r>
            <a:r>
              <a:rPr lang="ru-RU" baseline="0"/>
              <a:t>до 1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0.11056762187157099"/>
                  <c:y val="-0.58470278107743257"/>
                </c:manualLayout>
              </c:layout>
              <c:numFmt formatCode="#,##0.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WS_Tables!$A$29:$A$107</c:f>
              <c:numCache>
                <c:formatCode>0.00</c:formatCode>
                <c:ptCount val="79"/>
                <c:pt idx="0">
                  <c:v>0.22</c:v>
                </c:pt>
                <c:pt idx="1">
                  <c:v>0.23</c:v>
                </c:pt>
                <c:pt idx="2">
                  <c:v>0.24</c:v>
                </c:pt>
                <c:pt idx="3">
                  <c:v>0.25</c:v>
                </c:pt>
                <c:pt idx="4">
                  <c:v>0.26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0.3</c:v>
                </c:pt>
                <c:pt idx="9">
                  <c:v>0.31</c:v>
                </c:pt>
                <c:pt idx="10">
                  <c:v>0.32</c:v>
                </c:pt>
                <c:pt idx="11">
                  <c:v>0.33</c:v>
                </c:pt>
                <c:pt idx="12">
                  <c:v>0.34</c:v>
                </c:pt>
                <c:pt idx="13">
                  <c:v>0.35</c:v>
                </c:pt>
                <c:pt idx="14">
                  <c:v>0.36</c:v>
                </c:pt>
                <c:pt idx="15">
                  <c:v>0.37</c:v>
                </c:pt>
                <c:pt idx="16">
                  <c:v>0.38</c:v>
                </c:pt>
                <c:pt idx="17">
                  <c:v>0.39</c:v>
                </c:pt>
                <c:pt idx="18">
                  <c:v>0.4</c:v>
                </c:pt>
                <c:pt idx="19">
                  <c:v>0.41</c:v>
                </c:pt>
                <c:pt idx="20">
                  <c:v>0.42</c:v>
                </c:pt>
                <c:pt idx="21">
                  <c:v>0.43</c:v>
                </c:pt>
                <c:pt idx="22">
                  <c:v>0.44</c:v>
                </c:pt>
                <c:pt idx="23">
                  <c:v>0.45</c:v>
                </c:pt>
                <c:pt idx="24">
                  <c:v>0.46</c:v>
                </c:pt>
                <c:pt idx="25">
                  <c:v>0.47</c:v>
                </c:pt>
                <c:pt idx="26">
                  <c:v>0.48</c:v>
                </c:pt>
                <c:pt idx="27">
                  <c:v>0.49</c:v>
                </c:pt>
                <c:pt idx="28">
                  <c:v>0.5</c:v>
                </c:pt>
                <c:pt idx="29">
                  <c:v>0.51</c:v>
                </c:pt>
                <c:pt idx="30">
                  <c:v>0.52</c:v>
                </c:pt>
                <c:pt idx="31">
                  <c:v>0.53</c:v>
                </c:pt>
                <c:pt idx="32">
                  <c:v>0.54</c:v>
                </c:pt>
                <c:pt idx="33">
                  <c:v>0.55000000000000004</c:v>
                </c:pt>
                <c:pt idx="34">
                  <c:v>0.56000000000000005</c:v>
                </c:pt>
                <c:pt idx="35">
                  <c:v>0.56999999999999995</c:v>
                </c:pt>
                <c:pt idx="36">
                  <c:v>0.57999999999999996</c:v>
                </c:pt>
                <c:pt idx="37">
                  <c:v>0.59</c:v>
                </c:pt>
                <c:pt idx="38">
                  <c:v>0.6</c:v>
                </c:pt>
                <c:pt idx="39">
                  <c:v>0.61</c:v>
                </c:pt>
                <c:pt idx="40">
                  <c:v>0.62</c:v>
                </c:pt>
                <c:pt idx="41">
                  <c:v>0.63</c:v>
                </c:pt>
                <c:pt idx="42">
                  <c:v>0.64</c:v>
                </c:pt>
                <c:pt idx="43">
                  <c:v>0.65</c:v>
                </c:pt>
                <c:pt idx="44">
                  <c:v>0.66</c:v>
                </c:pt>
                <c:pt idx="45">
                  <c:v>0.67</c:v>
                </c:pt>
                <c:pt idx="46">
                  <c:v>0.68</c:v>
                </c:pt>
                <c:pt idx="47">
                  <c:v>0.69</c:v>
                </c:pt>
                <c:pt idx="48">
                  <c:v>0.7</c:v>
                </c:pt>
                <c:pt idx="49">
                  <c:v>0.71</c:v>
                </c:pt>
                <c:pt idx="50">
                  <c:v>0.72</c:v>
                </c:pt>
                <c:pt idx="51">
                  <c:v>0.73</c:v>
                </c:pt>
                <c:pt idx="52">
                  <c:v>0.74</c:v>
                </c:pt>
                <c:pt idx="53">
                  <c:v>0.75</c:v>
                </c:pt>
                <c:pt idx="54">
                  <c:v>0.76</c:v>
                </c:pt>
                <c:pt idx="55">
                  <c:v>0.77</c:v>
                </c:pt>
                <c:pt idx="56">
                  <c:v>0.78</c:v>
                </c:pt>
                <c:pt idx="57">
                  <c:v>0.79</c:v>
                </c:pt>
                <c:pt idx="58">
                  <c:v>0.8</c:v>
                </c:pt>
                <c:pt idx="59">
                  <c:v>0.81</c:v>
                </c:pt>
                <c:pt idx="60">
                  <c:v>0.82</c:v>
                </c:pt>
                <c:pt idx="61">
                  <c:v>0.83</c:v>
                </c:pt>
                <c:pt idx="62">
                  <c:v>0.84</c:v>
                </c:pt>
                <c:pt idx="63">
                  <c:v>0.85</c:v>
                </c:pt>
                <c:pt idx="64">
                  <c:v>0.86</c:v>
                </c:pt>
                <c:pt idx="65">
                  <c:v>0.87</c:v>
                </c:pt>
                <c:pt idx="66">
                  <c:v>0.88</c:v>
                </c:pt>
                <c:pt idx="67">
                  <c:v>0.89</c:v>
                </c:pt>
                <c:pt idx="68">
                  <c:v>0.9</c:v>
                </c:pt>
                <c:pt idx="69">
                  <c:v>0.91</c:v>
                </c:pt>
                <c:pt idx="70">
                  <c:v>0.92</c:v>
                </c:pt>
                <c:pt idx="71">
                  <c:v>0.93</c:v>
                </c:pt>
                <c:pt idx="72">
                  <c:v>0.94</c:v>
                </c:pt>
                <c:pt idx="73">
                  <c:v>0.95</c:v>
                </c:pt>
                <c:pt idx="74">
                  <c:v>0.96</c:v>
                </c:pt>
                <c:pt idx="75">
                  <c:v>0.97</c:v>
                </c:pt>
                <c:pt idx="76">
                  <c:v>0.98</c:v>
                </c:pt>
                <c:pt idx="77">
                  <c:v>0.99</c:v>
                </c:pt>
                <c:pt idx="78">
                  <c:v>1</c:v>
                </c:pt>
              </c:numCache>
            </c:numRef>
          </c:xVal>
          <c:yVal>
            <c:numRef>
              <c:f>WS_Tables!$G$29:$G$107</c:f>
              <c:numCache>
                <c:formatCode>General</c:formatCode>
                <c:ptCount val="79"/>
                <c:pt idx="0">
                  <c:v>1.1345394437259793</c:v>
                </c:pt>
                <c:pt idx="1">
                  <c:v>1.1313499080954412</c:v>
                </c:pt>
                <c:pt idx="2">
                  <c:v>1.1283009416950507</c:v>
                </c:pt>
                <c:pt idx="3">
                  <c:v>1.1253756762171909</c:v>
                </c:pt>
                <c:pt idx="4" formatCode="0.000000000">
                  <c:v>1.1225598384784918</c:v>
                </c:pt>
                <c:pt idx="5">
                  <c:v>1.1198783736651898</c:v>
                </c:pt>
                <c:pt idx="6">
                  <c:v>1.117245327303432</c:v>
                </c:pt>
                <c:pt idx="7">
                  <c:v>1.1146902355273978</c:v>
                </c:pt>
                <c:pt idx="8">
                  <c:v>1.1122386963200428</c:v>
                </c:pt>
                <c:pt idx="9">
                  <c:v>1.1098483722313068</c:v>
                </c:pt>
                <c:pt idx="10">
                  <c:v>1.1075448306952518</c:v>
                </c:pt>
                <c:pt idx="11">
                  <c:v>1.105259467040673</c:v>
                </c:pt>
                <c:pt idx="12">
                  <c:v>1.1030496069395499</c:v>
                </c:pt>
                <c:pt idx="13">
                  <c:v>1.1009087786587284</c:v>
                </c:pt>
                <c:pt idx="14">
                  <c:v>1.0988034016785768</c:v>
                </c:pt>
                <c:pt idx="15">
                  <c:v>1.0967576773327121</c:v>
                </c:pt>
                <c:pt idx="16">
                  <c:v>1.0947405329593267</c:v>
                </c:pt>
                <c:pt idx="17">
                  <c:v>1.0927754573617126</c:v>
                </c:pt>
                <c:pt idx="18" formatCode="0.000000000">
                  <c:v>1.0908335003005409</c:v>
                </c:pt>
                <c:pt idx="19">
                  <c:v>1.0889374044010927</c:v>
                </c:pt>
                <c:pt idx="20">
                  <c:v>1.0870838938661016</c:v>
                </c:pt>
                <c:pt idx="21" formatCode="0.000000000">
                  <c:v>1.085246699873726</c:v>
                </c:pt>
                <c:pt idx="22" formatCode="0.000000000">
                  <c:v>1.0834247099324237</c:v>
                </c:pt>
                <c:pt idx="23">
                  <c:v>1.0816391727331418</c:v>
                </c:pt>
                <c:pt idx="24">
                  <c:v>1.0798877109231397</c:v>
                </c:pt>
                <c:pt idx="25" formatCode="0.000000000">
                  <c:v>1.0781255195522155</c:v>
                </c:pt>
                <c:pt idx="26">
                  <c:v>1.0763950110198357</c:v>
                </c:pt>
                <c:pt idx="27">
                  <c:v>1.0746533556319742</c:v>
                </c:pt>
                <c:pt idx="28">
                  <c:v>1.0729412943297933</c:v>
                </c:pt>
                <c:pt idx="29">
                  <c:v>1.0712374430838254</c:v>
                </c:pt>
                <c:pt idx="30">
                  <c:v>1.0695220627899451</c:v>
                </c:pt>
                <c:pt idx="31">
                  <c:v>1.067814707983805</c:v>
                </c:pt>
                <c:pt idx="32">
                  <c:v>1.0661149328049748</c:v>
                </c:pt>
                <c:pt idx="33">
                  <c:v>1.0644041092147685</c:v>
                </c:pt>
                <c:pt idx="34">
                  <c:v>1.0627007184360422</c:v>
                </c:pt>
                <c:pt idx="35">
                  <c:v>1.0609867937726505</c:v>
                </c:pt>
                <c:pt idx="36" formatCode="0.000000000">
                  <c:v>1.0592628800806971</c:v>
                </c:pt>
                <c:pt idx="37">
                  <c:v>1.0575294852768882</c:v>
                </c:pt>
                <c:pt idx="38" formatCode="0.000000000">
                  <c:v>1.0558037801375808</c:v>
                </c:pt>
                <c:pt idx="39" formatCode="0.000000000">
                  <c:v>1.0540525404744934</c:v>
                </c:pt>
                <c:pt idx="40">
                  <c:v>1.0523093180628358</c:v>
                </c:pt>
                <c:pt idx="41">
                  <c:v>1.0505578294899074</c:v>
                </c:pt>
                <c:pt idx="42">
                  <c:v>1.0487828090563016</c:v>
                </c:pt>
                <c:pt idx="43">
                  <c:v>1.0470315799207806</c:v>
                </c:pt>
                <c:pt idx="44">
                  <c:v>1.0452575241495299</c:v>
                </c:pt>
                <c:pt idx="45">
                  <c:v>1.0434915684052188</c:v>
                </c:pt>
                <c:pt idx="46">
                  <c:v>1.0417186229330442</c:v>
                </c:pt>
                <c:pt idx="47">
                  <c:v>1.0399535105218376</c:v>
                </c:pt>
                <c:pt idx="48">
                  <c:v>1.0381958954689872</c:v>
                </c:pt>
                <c:pt idx="49">
                  <c:v>1.036445460984702</c:v>
                </c:pt>
                <c:pt idx="50">
                  <c:v>1.0347019078786259</c:v>
                </c:pt>
                <c:pt idx="51">
                  <c:v>1.0329649533543941</c:v>
                </c:pt>
                <c:pt idx="52">
                  <c:v>1.0312614056653326</c:v>
                </c:pt>
                <c:pt idx="53">
                  <c:v>1.0295632137848125</c:v>
                </c:pt>
                <c:pt idx="54">
                  <c:v>1.0278833479209948</c:v>
                </c:pt>
                <c:pt idx="55">
                  <c:v>1.0262341045049921</c:v>
                </c:pt>
                <c:pt idx="56">
                  <c:v>1.0246143057503507</c:v>
                </c:pt>
                <c:pt idx="57">
                  <c:v>1.023022833505373</c:v>
                </c:pt>
                <c:pt idx="58">
                  <c:v>1.0214711480665197</c:v>
                </c:pt>
                <c:pt idx="59">
                  <c:v>1.0199454079070722</c:v>
                </c:pt>
                <c:pt idx="60">
                  <c:v>1.0184690980349995</c:v>
                </c:pt>
                <c:pt idx="61">
                  <c:v>1.0170283618947842</c:v>
                </c:pt>
                <c:pt idx="62">
                  <c:v>1.0156219289960025</c:v>
                </c:pt>
                <c:pt idx="63" formatCode="0.000000000">
                  <c:v>1.0142721604770941</c:v>
                </c:pt>
                <c:pt idx="64">
                  <c:v>1.0129654307986935</c:v>
                </c:pt>
                <c:pt idx="65">
                  <c:v>1.0117117708426893</c:v>
                </c:pt>
                <c:pt idx="66">
                  <c:v>1.0104979872862061</c:v>
                </c:pt>
                <c:pt idx="67">
                  <c:v>1.0093452484134362</c:v>
                </c:pt>
                <c:pt idx="68">
                  <c:v>1.0082403882544135</c:v>
                </c:pt>
                <c:pt idx="69">
                  <c:v>1.0071818283900031</c:v>
                </c:pt>
                <c:pt idx="70">
                  <c:v>1.0061789481937051</c:v>
                </c:pt>
                <c:pt idx="71">
                  <c:v>1.0052299515471936</c:v>
                </c:pt>
                <c:pt idx="72">
                  <c:v>1.0043331187627091</c:v>
                </c:pt>
                <c:pt idx="73">
                  <c:v>1.0034868025603982</c:v>
                </c:pt>
                <c:pt idx="74">
                  <c:v>1.0026789888465906</c:v>
                </c:pt>
                <c:pt idx="75" formatCode="0.000000000">
                  <c:v>1.0019394704282141</c:v>
                </c:pt>
                <c:pt idx="76" formatCode="0.000000000">
                  <c:v>1.0012354891866584</c:v>
                </c:pt>
                <c:pt idx="77">
                  <c:v>1.000596325911894</c:v>
                </c:pt>
                <c:pt idx="78" formatCode="0.00000000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94-4F4B-8C95-2A88D67B7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241280"/>
        <c:axId val="156243072"/>
      </c:scatterChart>
      <c:valAx>
        <c:axId val="15624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243072"/>
        <c:crosses val="autoZero"/>
        <c:crossBetween val="midCat"/>
      </c:valAx>
      <c:valAx>
        <c:axId val="15624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241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От </a:t>
            </a:r>
            <a:r>
              <a:rPr lang="en-US"/>
              <a:t>0.01</a:t>
            </a:r>
            <a:r>
              <a:rPr lang="en-US" baseline="0"/>
              <a:t> </a:t>
            </a:r>
            <a:r>
              <a:rPr lang="ru-RU" baseline="0"/>
              <a:t>до 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3.6976066106279272E-2"/>
                  <c:y val="-0.571500174134278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WS_Tables!$A$8:$A$107</c:f>
              <c:numCache>
                <c:formatCode>0.00</c:formatCode>
                <c:ptCount val="1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</c:numCache>
            </c:numRef>
          </c:xVal>
          <c:yVal>
            <c:numRef>
              <c:f>WS_Tables!$F$8:$F$107</c:f>
              <c:numCache>
                <c:formatCode>General</c:formatCode>
                <c:ptCount val="100"/>
                <c:pt idx="0">
                  <c:v>1.2955631467697735</c:v>
                </c:pt>
                <c:pt idx="1">
                  <c:v>1.2765294571391359</c:v>
                </c:pt>
                <c:pt idx="2">
                  <c:v>1.2605010869238573</c:v>
                </c:pt>
                <c:pt idx="3">
                  <c:v>1.2467267062700971</c:v>
                </c:pt>
                <c:pt idx="4">
                  <c:v>1.2348556945794058</c:v>
                </c:pt>
                <c:pt idx="5">
                  <c:v>1.2246042161292159</c:v>
                </c:pt>
                <c:pt idx="6">
                  <c:v>1.2151350747966769</c:v>
                </c:pt>
                <c:pt idx="7">
                  <c:v>1.2064053374472821</c:v>
                </c:pt>
                <c:pt idx="8">
                  <c:v>1.1983911523396404</c:v>
                </c:pt>
                <c:pt idx="9">
                  <c:v>1.1912785630566096</c:v>
                </c:pt>
                <c:pt idx="10">
                  <c:v>1.1847306095425254</c:v>
                </c:pt>
                <c:pt idx="11">
                  <c:v>1.178606132855154</c:v>
                </c:pt>
                <c:pt idx="12">
                  <c:v>1.1728844670451313</c:v>
                </c:pt>
                <c:pt idx="13">
                  <c:v>1.16755085072006</c:v>
                </c:pt>
                <c:pt idx="14">
                  <c:v>1.16252767398295</c:v>
                </c:pt>
                <c:pt idx="15">
                  <c:v>1.1578193402322114</c:v>
                </c:pt>
                <c:pt idx="16">
                  <c:v>1.153370288940837</c:v>
                </c:pt>
                <c:pt idx="17">
                  <c:v>1.1491929604288476</c:v>
                </c:pt>
                <c:pt idx="18">
                  <c:v>1.1452971760015225</c:v>
                </c:pt>
                <c:pt idx="19">
                  <c:v>1.1415405267323158</c:v>
                </c:pt>
                <c:pt idx="20">
                  <c:v>1.1379508396528524</c:v>
                </c:pt>
                <c:pt idx="21">
                  <c:v>1.1345964174771164</c:v>
                </c:pt>
                <c:pt idx="22" formatCode="0.00000000">
                  <c:v>1.1314030181246895</c:v>
                </c:pt>
                <c:pt idx="23" formatCode="0.00000000">
                  <c:v>1.1282670326477862</c:v>
                </c:pt>
                <c:pt idx="24">
                  <c:v>1.1252617132324216</c:v>
                </c:pt>
                <c:pt idx="25" formatCode="0.00000000">
                  <c:v>1.1224490424975284</c:v>
                </c:pt>
                <c:pt idx="26">
                  <c:v>1.1197334096165024</c:v>
                </c:pt>
                <c:pt idx="27">
                  <c:v>1.1171044176764304</c:v>
                </c:pt>
                <c:pt idx="28">
                  <c:v>1.1145185599200242</c:v>
                </c:pt>
                <c:pt idx="29">
                  <c:v>1.1120383078048146</c:v>
                </c:pt>
                <c:pt idx="30">
                  <c:v>1.1096857566925717</c:v>
                </c:pt>
                <c:pt idx="31">
                  <c:v>1.1074176292036906</c:v>
                </c:pt>
                <c:pt idx="32">
                  <c:v>1.105135180178006</c:v>
                </c:pt>
                <c:pt idx="33">
                  <c:v>1.1029575289438776</c:v>
                </c:pt>
                <c:pt idx="34">
                  <c:v>1.1008470707437878</c:v>
                </c:pt>
                <c:pt idx="35">
                  <c:v>1.0987703791266095</c:v>
                </c:pt>
                <c:pt idx="36">
                  <c:v>1.0967517912109841</c:v>
                </c:pt>
                <c:pt idx="37">
                  <c:v>1.094786719862578</c:v>
                </c:pt>
                <c:pt idx="38">
                  <c:v>1.0928453619316447</c:v>
                </c:pt>
                <c:pt idx="39">
                  <c:v>1.0909259389118739</c:v>
                </c:pt>
                <c:pt idx="40">
                  <c:v>1.0890268458097661</c:v>
                </c:pt>
                <c:pt idx="41">
                  <c:v>1.0871704822297368</c:v>
                </c:pt>
                <c:pt idx="42">
                  <c:v>1.0853538670423393</c:v>
                </c:pt>
                <c:pt idx="43">
                  <c:v>1.0835287549872366</c:v>
                </c:pt>
                <c:pt idx="44">
                  <c:v>1.0817624973981725</c:v>
                </c:pt>
                <c:pt idx="45">
                  <c:v>1.0799859229096371</c:v>
                </c:pt>
                <c:pt idx="46" formatCode="0.0000000">
                  <c:v>1.0782210043692229</c:v>
                </c:pt>
                <c:pt idx="47">
                  <c:v>1.0764670132801726</c:v>
                </c:pt>
                <c:pt idx="48">
                  <c:v>1.0747437249646159</c:v>
                </c:pt>
                <c:pt idx="49">
                  <c:v>1.0730092263306052</c:v>
                </c:pt>
                <c:pt idx="50">
                  <c:v>1.0712838194191956</c:v>
                </c:pt>
                <c:pt idx="51">
                  <c:v>1.0695669797079292</c:v>
                </c:pt>
                <c:pt idx="52">
                  <c:v>1.0678393208809784</c:v>
                </c:pt>
                <c:pt idx="53" formatCode="0.00000000">
                  <c:v>1.0661199953547407</c:v>
                </c:pt>
                <c:pt idx="54">
                  <c:v>1.0644085485855419</c:v>
                </c:pt>
                <c:pt idx="55">
                  <c:v>1.0627045584971115</c:v>
                </c:pt>
                <c:pt idx="56">
                  <c:v>1.0610076326325666</c:v>
                </c:pt>
                <c:pt idx="57">
                  <c:v>1.0592828616996912</c:v>
                </c:pt>
                <c:pt idx="58">
                  <c:v>1.0575316615494168</c:v>
                </c:pt>
                <c:pt idx="59">
                  <c:v>1.0557887460805626</c:v>
                </c:pt>
                <c:pt idx="60">
                  <c:v>1.054037285339313</c:v>
                </c:pt>
                <c:pt idx="61">
                  <c:v>1.0522938504378556</c:v>
                </c:pt>
                <c:pt idx="62">
                  <c:v>1.0505580591933437</c:v>
                </c:pt>
                <c:pt idx="63">
                  <c:v>1.0488139006040693</c:v>
                </c:pt>
                <c:pt idx="64">
                  <c:v>1.0470617608551751</c:v>
                </c:pt>
                <c:pt idx="65">
                  <c:v>1.0453171811075301</c:v>
                </c:pt>
                <c:pt idx="66" formatCode="0.000000">
                  <c:v>1.043534967339953</c:v>
                </c:pt>
                <c:pt idx="67">
                  <c:v>1.0417757077085266</c:v>
                </c:pt>
                <c:pt idx="68">
                  <c:v>1.0399948488534851</c:v>
                </c:pt>
                <c:pt idx="69">
                  <c:v>1.0382076275006762</c:v>
                </c:pt>
                <c:pt idx="70" formatCode="0.000000">
                  <c:v>1.0364425314496799</c:v>
                </c:pt>
                <c:pt idx="71">
                  <c:v>1.0346986388129209</c:v>
                </c:pt>
                <c:pt idx="72" formatCode="0.000000">
                  <c:v>1.0329613552975068</c:v>
                </c:pt>
                <c:pt idx="73">
                  <c:v>1.0312574879157732</c:v>
                </c:pt>
                <c:pt idx="74">
                  <c:v>1.029558986072014</c:v>
                </c:pt>
                <c:pt idx="75">
                  <c:v>1.0279051816451961</c:v>
                </c:pt>
                <c:pt idx="76">
                  <c:v>1.0262683130959982</c:v>
                </c:pt>
                <c:pt idx="77">
                  <c:v>1.0246477290445115</c:v>
                </c:pt>
                <c:pt idx="78">
                  <c:v>1.0230554917647274</c:v>
                </c:pt>
                <c:pt idx="79">
                  <c:v>1.0214905382527075</c:v>
                </c:pt>
                <c:pt idx="80">
                  <c:v>1.0199394904289234</c:v>
                </c:pt>
                <c:pt idx="81">
                  <c:v>1.0184384897854568</c:v>
                </c:pt>
                <c:pt idx="82" formatCode="0.00000000">
                  <c:v>1.0169857273880794</c:v>
                </c:pt>
                <c:pt idx="83">
                  <c:v>1.0155914063129836</c:v>
                </c:pt>
                <c:pt idx="84">
                  <c:v>1.0142416783589305</c:v>
                </c:pt>
                <c:pt idx="85">
                  <c:v>1.0129466364767965</c:v>
                </c:pt>
                <c:pt idx="86" formatCode="0.00000000">
                  <c:v>1.0117043949399633</c:v>
                </c:pt>
                <c:pt idx="87">
                  <c:v>1.0105131537366594</c:v>
                </c:pt>
                <c:pt idx="88" formatCode="0.00000000">
                  <c:v>1.0093599378765585</c:v>
                </c:pt>
                <c:pt idx="89">
                  <c:v>1.0082657414735192</c:v>
                </c:pt>
                <c:pt idx="90">
                  <c:v>1.0071955933430743</c:v>
                </c:pt>
                <c:pt idx="91">
                  <c:v>1.0061813758178062</c:v>
                </c:pt>
                <c:pt idx="92">
                  <c:v>1.0052212846846447</c:v>
                </c:pt>
                <c:pt idx="93">
                  <c:v>1.0043029353444959</c:v>
                </c:pt>
                <c:pt idx="94">
                  <c:v>1.0034566445766904</c:v>
                </c:pt>
                <c:pt idx="95">
                  <c:v>1.0026801605508417</c:v>
                </c:pt>
                <c:pt idx="96" formatCode="0.00000000">
                  <c:v>1.0019506691792928</c:v>
                </c:pt>
                <c:pt idx="97">
                  <c:v>1.0012667319114015</c:v>
                </c:pt>
                <c:pt idx="98">
                  <c:v>1.0006168493991943</c:v>
                </c:pt>
                <c:pt idx="99" formatCode="0.0000000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A5-47EB-B3F9-E8644344C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272896"/>
        <c:axId val="156274688"/>
      </c:scatterChart>
      <c:valAx>
        <c:axId val="156272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274688"/>
        <c:crosses val="autoZero"/>
        <c:crossBetween val="midCat"/>
      </c:valAx>
      <c:valAx>
        <c:axId val="156274688"/>
        <c:scaling>
          <c:orientation val="minMax"/>
          <c:min val="0.95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272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От </a:t>
            </a:r>
            <a:r>
              <a:rPr lang="en-US"/>
              <a:t>0.01 </a:t>
            </a:r>
            <a:r>
              <a:rPr lang="ru-RU"/>
              <a:t>до 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0.10788692038495189"/>
                  <c:y val="-0.461783683289588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 baseline="0"/>
                      <a:t>y = 3.862x</a:t>
                    </a:r>
                    <a:r>
                      <a:rPr lang="en-US" sz="1000" b="1" baseline="30000"/>
                      <a:t>6</a:t>
                    </a:r>
                    <a:r>
                      <a:rPr lang="en-US" sz="1000" b="1" baseline="0"/>
                      <a:t> - 13.568x</a:t>
                    </a:r>
                    <a:r>
                      <a:rPr lang="en-US" sz="1000" b="1" baseline="30000"/>
                      <a:t>5</a:t>
                    </a:r>
                    <a:r>
                      <a:rPr lang="en-US" sz="1000" b="1" baseline="0"/>
                      <a:t> + 19.503x</a:t>
                    </a:r>
                    <a:r>
                      <a:rPr lang="en-US" sz="1000" b="1" baseline="30000"/>
                      <a:t>4</a:t>
                    </a:r>
                    <a:r>
                      <a:rPr lang="en-US" sz="1000" b="1" baseline="0"/>
                      <a:t> - 14.71x</a:t>
                    </a:r>
                    <a:r>
                      <a:rPr lang="en-US" sz="1000" b="1" baseline="30000"/>
                      <a:t>3</a:t>
                    </a:r>
                    <a:r>
                      <a:rPr lang="en-US" sz="1000" b="1" baseline="0"/>
                      <a:t> + 6.208x</a:t>
                    </a:r>
                    <a:r>
                      <a:rPr lang="en-US" sz="1000" b="1" baseline="30000"/>
                      <a:t>2</a:t>
                    </a:r>
                    <a:r>
                      <a:rPr lang="en-US" sz="1000" b="1" baseline="0"/>
                      <a:t> - 1.5941x + 1.3013</a:t>
                    </a:r>
                    <a:endParaRPr lang="en-US" sz="10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</c:trendlineLbl>
          </c:trendline>
          <c:xVal>
            <c:numRef>
              <c:f>WS_Tables!$A$8:$A$107</c:f>
              <c:numCache>
                <c:formatCode>0.00</c:formatCode>
                <c:ptCount val="1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</c:numCache>
            </c:numRef>
          </c:xVal>
          <c:yVal>
            <c:numRef>
              <c:f>WS_Tables!$G$8:$G$107</c:f>
              <c:numCache>
                <c:formatCode>General</c:formatCode>
                <c:ptCount val="100"/>
                <c:pt idx="0">
                  <c:v>1.2895912642756922</c:v>
                </c:pt>
                <c:pt idx="1">
                  <c:v>1.2730615107192993</c:v>
                </c:pt>
                <c:pt idx="2">
                  <c:v>1.2582014292392991</c:v>
                </c:pt>
                <c:pt idx="3">
                  <c:v>1.2452614706471652</c:v>
                </c:pt>
                <c:pt idx="4">
                  <c:v>1.2336906431576826</c:v>
                </c:pt>
                <c:pt idx="5">
                  <c:v>1.2233052828424509</c:v>
                </c:pt>
                <c:pt idx="6">
                  <c:v>1.2140266765892891</c:v>
                </c:pt>
                <c:pt idx="7">
                  <c:v>1.2054397916249242</c:v>
                </c:pt>
                <c:pt idx="8">
                  <c:v>1.1976479886017044</c:v>
                </c:pt>
                <c:pt idx="9">
                  <c:v>1.190512923261871</c:v>
                </c:pt>
                <c:pt idx="10">
                  <c:v>1.1839465583504849</c:v>
                </c:pt>
                <c:pt idx="11">
                  <c:v>1.177806718760436</c:v>
                </c:pt>
                <c:pt idx="12" formatCode="0.000000000">
                  <c:v>1.1721490991476966</c:v>
                </c:pt>
                <c:pt idx="13">
                  <c:v>1.1668703666599878</c:v>
                </c:pt>
                <c:pt idx="14">
                  <c:v>1.1618947438723037</c:v>
                </c:pt>
                <c:pt idx="15">
                  <c:v>1.1572906231216191</c:v>
                </c:pt>
                <c:pt idx="16">
                  <c:v>1.1529335156222378</c:v>
                </c:pt>
                <c:pt idx="17">
                  <c:v>1.1488379082348228</c:v>
                </c:pt>
                <c:pt idx="18">
                  <c:v>1.1449625114680106</c:v>
                </c:pt>
                <c:pt idx="19">
                  <c:v>1.1413243838910032</c:v>
                </c:pt>
                <c:pt idx="20">
                  <c:v>1.1378419249887897</c:v>
                </c:pt>
                <c:pt idx="21">
                  <c:v>1.1345394437259793</c:v>
                </c:pt>
                <c:pt idx="22">
                  <c:v>1.1313499080954412</c:v>
                </c:pt>
                <c:pt idx="23">
                  <c:v>1.1283009416950507</c:v>
                </c:pt>
                <c:pt idx="24">
                  <c:v>1.1253756762171909</c:v>
                </c:pt>
                <c:pt idx="25" formatCode="0.000000000">
                  <c:v>1.1225598384784918</c:v>
                </c:pt>
                <c:pt idx="26">
                  <c:v>1.1198783736651898</c:v>
                </c:pt>
                <c:pt idx="27">
                  <c:v>1.117245327303432</c:v>
                </c:pt>
                <c:pt idx="28">
                  <c:v>1.1146902355273978</c:v>
                </c:pt>
                <c:pt idx="29">
                  <c:v>1.1122386963200428</c:v>
                </c:pt>
                <c:pt idx="30">
                  <c:v>1.1098483722313068</c:v>
                </c:pt>
                <c:pt idx="31">
                  <c:v>1.1075448306952518</c:v>
                </c:pt>
                <c:pt idx="32">
                  <c:v>1.105259467040673</c:v>
                </c:pt>
                <c:pt idx="33">
                  <c:v>1.1030496069395499</c:v>
                </c:pt>
                <c:pt idx="34">
                  <c:v>1.1009087786587284</c:v>
                </c:pt>
                <c:pt idx="35">
                  <c:v>1.0988034016785768</c:v>
                </c:pt>
                <c:pt idx="36">
                  <c:v>1.0967576773327121</c:v>
                </c:pt>
                <c:pt idx="37">
                  <c:v>1.0947405329593267</c:v>
                </c:pt>
                <c:pt idx="38">
                  <c:v>1.0927754573617126</c:v>
                </c:pt>
                <c:pt idx="39" formatCode="0.000000000">
                  <c:v>1.0908335003005409</c:v>
                </c:pt>
                <c:pt idx="40">
                  <c:v>1.0889374044010927</c:v>
                </c:pt>
                <c:pt idx="41">
                  <c:v>1.0870838938661016</c:v>
                </c:pt>
                <c:pt idx="42" formatCode="0.000000000">
                  <c:v>1.085246699873726</c:v>
                </c:pt>
                <c:pt idx="43" formatCode="0.000000000">
                  <c:v>1.0834247099324237</c:v>
                </c:pt>
                <c:pt idx="44">
                  <c:v>1.0816391727331418</c:v>
                </c:pt>
                <c:pt idx="45">
                  <c:v>1.0798877109231397</c:v>
                </c:pt>
                <c:pt idx="46" formatCode="0.000000000">
                  <c:v>1.0781255195522155</c:v>
                </c:pt>
                <c:pt idx="47">
                  <c:v>1.0763950110198357</c:v>
                </c:pt>
                <c:pt idx="48">
                  <c:v>1.0746533556319742</c:v>
                </c:pt>
                <c:pt idx="49">
                  <c:v>1.0729412943297933</c:v>
                </c:pt>
                <c:pt idx="50">
                  <c:v>1.0712374430838254</c:v>
                </c:pt>
                <c:pt idx="51">
                  <c:v>1.0695220627899451</c:v>
                </c:pt>
                <c:pt idx="52">
                  <c:v>1.067814707983805</c:v>
                </c:pt>
                <c:pt idx="53">
                  <c:v>1.0661149328049748</c:v>
                </c:pt>
                <c:pt idx="54">
                  <c:v>1.0644041092147685</c:v>
                </c:pt>
                <c:pt idx="55">
                  <c:v>1.0627007184360422</c:v>
                </c:pt>
                <c:pt idx="56">
                  <c:v>1.0609867937726505</c:v>
                </c:pt>
                <c:pt idx="57" formatCode="0.000000000">
                  <c:v>1.0592628800806971</c:v>
                </c:pt>
                <c:pt idx="58">
                  <c:v>1.0575294852768882</c:v>
                </c:pt>
                <c:pt idx="59" formatCode="0.000000000">
                  <c:v>1.0558037801375808</c:v>
                </c:pt>
                <c:pt idx="60" formatCode="0.000000000">
                  <c:v>1.0540525404744934</c:v>
                </c:pt>
                <c:pt idx="61">
                  <c:v>1.0523093180628358</c:v>
                </c:pt>
                <c:pt idx="62">
                  <c:v>1.0505578294899074</c:v>
                </c:pt>
                <c:pt idx="63">
                  <c:v>1.0487828090563016</c:v>
                </c:pt>
                <c:pt idx="64">
                  <c:v>1.0470315799207806</c:v>
                </c:pt>
                <c:pt idx="65">
                  <c:v>1.0452575241495299</c:v>
                </c:pt>
                <c:pt idx="66">
                  <c:v>1.0434915684052188</c:v>
                </c:pt>
                <c:pt idx="67">
                  <c:v>1.0417186229330442</c:v>
                </c:pt>
                <c:pt idx="68">
                  <c:v>1.0399535105218376</c:v>
                </c:pt>
                <c:pt idx="69">
                  <c:v>1.0381958954689872</c:v>
                </c:pt>
                <c:pt idx="70">
                  <c:v>1.036445460984702</c:v>
                </c:pt>
                <c:pt idx="71">
                  <c:v>1.0347019078786259</c:v>
                </c:pt>
                <c:pt idx="72">
                  <c:v>1.0329649533543941</c:v>
                </c:pt>
                <c:pt idx="73">
                  <c:v>1.0312614056653326</c:v>
                </c:pt>
                <c:pt idx="74">
                  <c:v>1.0295632137848125</c:v>
                </c:pt>
                <c:pt idx="75">
                  <c:v>1.0278833479209948</c:v>
                </c:pt>
                <c:pt idx="76">
                  <c:v>1.0262341045049921</c:v>
                </c:pt>
                <c:pt idx="77">
                  <c:v>1.0246143057503507</c:v>
                </c:pt>
                <c:pt idx="78">
                  <c:v>1.023022833505373</c:v>
                </c:pt>
                <c:pt idx="79">
                  <c:v>1.0214711480665197</c:v>
                </c:pt>
                <c:pt idx="80">
                  <c:v>1.0199454079070722</c:v>
                </c:pt>
                <c:pt idx="81">
                  <c:v>1.0184690980349995</c:v>
                </c:pt>
                <c:pt idx="82">
                  <c:v>1.0170283618947842</c:v>
                </c:pt>
                <c:pt idx="83">
                  <c:v>1.0156219289960025</c:v>
                </c:pt>
                <c:pt idx="84" formatCode="0.000000000">
                  <c:v>1.0142721604770941</c:v>
                </c:pt>
                <c:pt idx="85">
                  <c:v>1.0129654307986935</c:v>
                </c:pt>
                <c:pt idx="86">
                  <c:v>1.0117117708426893</c:v>
                </c:pt>
                <c:pt idx="87">
                  <c:v>1.0104979872862061</c:v>
                </c:pt>
                <c:pt idx="88">
                  <c:v>1.0093452484134362</c:v>
                </c:pt>
                <c:pt idx="89">
                  <c:v>1.0082403882544135</c:v>
                </c:pt>
                <c:pt idx="90">
                  <c:v>1.0071818283900031</c:v>
                </c:pt>
                <c:pt idx="91">
                  <c:v>1.0061789481937051</c:v>
                </c:pt>
                <c:pt idx="92">
                  <c:v>1.0052299515471936</c:v>
                </c:pt>
                <c:pt idx="93">
                  <c:v>1.0043331187627091</c:v>
                </c:pt>
                <c:pt idx="94">
                  <c:v>1.0034868025603982</c:v>
                </c:pt>
                <c:pt idx="95">
                  <c:v>1.0026789888465906</c:v>
                </c:pt>
                <c:pt idx="96" formatCode="0.000000000">
                  <c:v>1.0019394704282141</c:v>
                </c:pt>
                <c:pt idx="97" formatCode="0.000000000">
                  <c:v>1.0012354891866584</c:v>
                </c:pt>
                <c:pt idx="98">
                  <c:v>1.000596325911894</c:v>
                </c:pt>
                <c:pt idx="99" formatCode="0.00000000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27-4A5F-906C-5DC7A6A98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04512"/>
        <c:axId val="156306048"/>
      </c:scatterChart>
      <c:valAx>
        <c:axId val="15630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306048"/>
        <c:crosses val="autoZero"/>
        <c:crossBetween val="midCat"/>
      </c:valAx>
      <c:valAx>
        <c:axId val="156306048"/>
        <c:scaling>
          <c:orientation val="minMax"/>
          <c:min val="0.95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304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fmlaLink="J2" lockText="1" noThreeD="1"/>
</file>

<file path=xl/ctrlProps/ctrlProp10.xml><?xml version="1.0" encoding="utf-8"?>
<formControlPr xmlns="http://schemas.microsoft.com/office/spreadsheetml/2009/9/main" objectType="CheckBox" fmlaLink="J2" lockText="1" noThreeD="1"/>
</file>

<file path=xl/ctrlProps/ctrlProp11.xml><?xml version="1.0" encoding="utf-8"?>
<formControlPr xmlns="http://schemas.microsoft.com/office/spreadsheetml/2009/9/main" objectType="CheckBox" fmlaLink="J2" lockText="1" noThreeD="1"/>
</file>

<file path=xl/ctrlProps/ctrlProp12.xml><?xml version="1.0" encoding="utf-8"?>
<formControlPr xmlns="http://schemas.microsoft.com/office/spreadsheetml/2009/9/main" objectType="CheckBox" fmlaLink="J2" lockText="1" noThreeD="1"/>
</file>

<file path=xl/ctrlProps/ctrlProp13.xml><?xml version="1.0" encoding="utf-8"?>
<formControlPr xmlns="http://schemas.microsoft.com/office/spreadsheetml/2009/9/main" objectType="CheckBox" fmlaLink="J2" lockText="1" noThreeD="1"/>
</file>

<file path=xl/ctrlProps/ctrlProp14.xml><?xml version="1.0" encoding="utf-8"?>
<formControlPr xmlns="http://schemas.microsoft.com/office/spreadsheetml/2009/9/main" objectType="CheckBox" fmlaLink="J2" lockText="1" noThreeD="1"/>
</file>

<file path=xl/ctrlProps/ctrlProp15.xml><?xml version="1.0" encoding="utf-8"?>
<formControlPr xmlns="http://schemas.microsoft.com/office/spreadsheetml/2009/9/main" objectType="CheckBox" fmlaLink="J2" lockText="1" noThreeD="1"/>
</file>

<file path=xl/ctrlProps/ctrlProp16.xml><?xml version="1.0" encoding="utf-8"?>
<formControlPr xmlns="http://schemas.microsoft.com/office/spreadsheetml/2009/9/main" objectType="CheckBox" fmlaLink="J2" lockText="1" noThreeD="1"/>
</file>

<file path=xl/ctrlProps/ctrlProp17.xml><?xml version="1.0" encoding="utf-8"?>
<formControlPr xmlns="http://schemas.microsoft.com/office/spreadsheetml/2009/9/main" objectType="CheckBox" fmlaLink="J2" lockText="1" noThreeD="1"/>
</file>

<file path=xl/ctrlProps/ctrlProp18.xml><?xml version="1.0" encoding="utf-8"?>
<formControlPr xmlns="http://schemas.microsoft.com/office/spreadsheetml/2009/9/main" objectType="CheckBox" fmlaLink="J2" lockText="1" noThreeD="1"/>
</file>

<file path=xl/ctrlProps/ctrlProp19.xml><?xml version="1.0" encoding="utf-8"?>
<formControlPr xmlns="http://schemas.microsoft.com/office/spreadsheetml/2009/9/main" objectType="CheckBox" fmlaLink="J2" lockText="1" noThreeD="1"/>
</file>

<file path=xl/ctrlProps/ctrlProp2.xml><?xml version="1.0" encoding="utf-8"?>
<formControlPr xmlns="http://schemas.microsoft.com/office/spreadsheetml/2009/9/main" objectType="CheckBox" fmlaLink="J2" lockText="1" noThreeD="1"/>
</file>

<file path=xl/ctrlProps/ctrlProp20.xml><?xml version="1.0" encoding="utf-8"?>
<formControlPr xmlns="http://schemas.microsoft.com/office/spreadsheetml/2009/9/main" objectType="CheckBox" fmlaLink="J2" lockText="1" noThreeD="1"/>
</file>

<file path=xl/ctrlProps/ctrlProp21.xml><?xml version="1.0" encoding="utf-8"?>
<formControlPr xmlns="http://schemas.microsoft.com/office/spreadsheetml/2009/9/main" objectType="CheckBox" fmlaLink="J2" lockText="1" noThreeD="1"/>
</file>

<file path=xl/ctrlProps/ctrlProp22.xml><?xml version="1.0" encoding="utf-8"?>
<formControlPr xmlns="http://schemas.microsoft.com/office/spreadsheetml/2009/9/main" objectType="CheckBox" fmlaLink="J2" lockText="1" noThreeD="1"/>
</file>

<file path=xl/ctrlProps/ctrlProp23.xml><?xml version="1.0" encoding="utf-8"?>
<formControlPr xmlns="http://schemas.microsoft.com/office/spreadsheetml/2009/9/main" objectType="CheckBox" fmlaLink="J2" lockText="1" noThreeD="1"/>
</file>

<file path=xl/ctrlProps/ctrlProp24.xml><?xml version="1.0" encoding="utf-8"?>
<formControlPr xmlns="http://schemas.microsoft.com/office/spreadsheetml/2009/9/main" objectType="CheckBox" fmlaLink="J2" lockText="1" noThreeD="1"/>
</file>

<file path=xl/ctrlProps/ctrlProp25.xml><?xml version="1.0" encoding="utf-8"?>
<formControlPr xmlns="http://schemas.microsoft.com/office/spreadsheetml/2009/9/main" objectType="CheckBox" fmlaLink="J2" lockText="1" noThreeD="1"/>
</file>

<file path=xl/ctrlProps/ctrlProp26.xml><?xml version="1.0" encoding="utf-8"?>
<formControlPr xmlns="http://schemas.microsoft.com/office/spreadsheetml/2009/9/main" objectType="CheckBox" fmlaLink="J2" lockText="1" noThreeD="1"/>
</file>

<file path=xl/ctrlProps/ctrlProp27.xml><?xml version="1.0" encoding="utf-8"?>
<formControlPr xmlns="http://schemas.microsoft.com/office/spreadsheetml/2009/9/main" objectType="CheckBox" fmlaLink="J2" lockText="1" noThreeD="1"/>
</file>

<file path=xl/ctrlProps/ctrlProp3.xml><?xml version="1.0" encoding="utf-8"?>
<formControlPr xmlns="http://schemas.microsoft.com/office/spreadsheetml/2009/9/main" objectType="CheckBox" fmlaLink="J2" lockText="1" noThreeD="1"/>
</file>

<file path=xl/ctrlProps/ctrlProp4.xml><?xml version="1.0" encoding="utf-8"?>
<formControlPr xmlns="http://schemas.microsoft.com/office/spreadsheetml/2009/9/main" objectType="CheckBox" fmlaLink="J2" lockText="1" noThreeD="1"/>
</file>

<file path=xl/ctrlProps/ctrlProp5.xml><?xml version="1.0" encoding="utf-8"?>
<formControlPr xmlns="http://schemas.microsoft.com/office/spreadsheetml/2009/9/main" objectType="CheckBox" fmlaLink="J2" lockText="1" noThreeD="1"/>
</file>

<file path=xl/ctrlProps/ctrlProp6.xml><?xml version="1.0" encoding="utf-8"?>
<formControlPr xmlns="http://schemas.microsoft.com/office/spreadsheetml/2009/9/main" objectType="CheckBox" fmlaLink="J2" lockText="1" noThreeD="1"/>
</file>

<file path=xl/ctrlProps/ctrlProp7.xml><?xml version="1.0" encoding="utf-8"?>
<formControlPr xmlns="http://schemas.microsoft.com/office/spreadsheetml/2009/9/main" objectType="CheckBox" fmlaLink="J2" lockText="1" noThreeD="1"/>
</file>

<file path=xl/ctrlProps/ctrlProp8.xml><?xml version="1.0" encoding="utf-8"?>
<formControlPr xmlns="http://schemas.microsoft.com/office/spreadsheetml/2009/9/main" objectType="CheckBox" fmlaLink="J2" lockText="1" noThreeD="1"/>
</file>

<file path=xl/ctrlProps/ctrlProp9.xml><?xml version="1.0" encoding="utf-8"?>
<formControlPr xmlns="http://schemas.microsoft.com/office/spreadsheetml/2009/9/main" objectType="CheckBox" fmlaLink="J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7</xdr:row>
      <xdr:rowOff>25400</xdr:rowOff>
    </xdr:from>
    <xdr:to>
      <xdr:col>18</xdr:col>
      <xdr:colOff>222250</xdr:colOff>
      <xdr:row>20</xdr:row>
      <xdr:rowOff>82550</xdr:rowOff>
    </xdr:to>
    <xdr:graphicFrame macro="">
      <xdr:nvGraphicFramePr>
        <xdr:cNvPr id="2" name="Chart 331">
          <a:extLst>
            <a:ext uri="{FF2B5EF4-FFF2-40B4-BE49-F238E27FC236}">
              <a16:creationId xmlns:a16="http://schemas.microsoft.com/office/drawing/2014/main" xmlns="" id="{00000000-0008-0000-0700-0000F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23</xdr:row>
      <xdr:rowOff>57150</xdr:rowOff>
    </xdr:from>
    <xdr:to>
      <xdr:col>18</xdr:col>
      <xdr:colOff>241300</xdr:colOff>
      <xdr:row>37</xdr:row>
      <xdr:rowOff>19050</xdr:rowOff>
    </xdr:to>
    <xdr:graphicFrame macro="">
      <xdr:nvGraphicFramePr>
        <xdr:cNvPr id="3" name="Chart 332">
          <a:extLst>
            <a:ext uri="{FF2B5EF4-FFF2-40B4-BE49-F238E27FC236}">
              <a16:creationId xmlns:a16="http://schemas.microsoft.com/office/drawing/2014/main" xmlns="" id="{00000000-0008-0000-0700-0000F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40</xdr:row>
          <xdr:rowOff>0</xdr:rowOff>
        </xdr:from>
        <xdr:to>
          <xdr:col>11</xdr:col>
          <xdr:colOff>69850</xdr:colOff>
          <xdr:row>41</xdr:row>
          <xdr:rowOff>44450</xdr:rowOff>
        </xdr:to>
        <xdr:sp macro="" textlink="">
          <xdr:nvSpPr>
            <xdr:cNvPr id="971777" name="Object 1" hidden="1">
              <a:extLst>
                <a:ext uri="{63B3BB69-23CF-44E3-9099-C40C66FF867C}">
                  <a14:compatExt spid="_x0000_s971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19</xdr:col>
      <xdr:colOff>58963</xdr:colOff>
      <xdr:row>6</xdr:row>
      <xdr:rowOff>75292</xdr:rowOff>
    </xdr:from>
    <xdr:to>
      <xdr:col>27</xdr:col>
      <xdr:colOff>-1</xdr:colOff>
      <xdr:row>21</xdr:row>
      <xdr:rowOff>54427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140606</xdr:colOff>
      <xdr:row>22</xdr:row>
      <xdr:rowOff>166007</xdr:rowOff>
    </xdr:from>
    <xdr:to>
      <xdr:col>27</xdr:col>
      <xdr:colOff>72570</xdr:colOff>
      <xdr:row>37</xdr:row>
      <xdr:rowOff>72571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592664</xdr:colOff>
      <xdr:row>42</xdr:row>
      <xdr:rowOff>69244</xdr:rowOff>
    </xdr:from>
    <xdr:to>
      <xdr:col>18</xdr:col>
      <xdr:colOff>285750</xdr:colOff>
      <xdr:row>63</xdr:row>
      <xdr:rowOff>95250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49892</xdr:colOff>
      <xdr:row>42</xdr:row>
      <xdr:rowOff>66221</xdr:rowOff>
    </xdr:from>
    <xdr:to>
      <xdr:col>27</xdr:col>
      <xdr:colOff>272143</xdr:colOff>
      <xdr:row>58</xdr:row>
      <xdr:rowOff>117929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54369" name="Check Box 1" hidden="1">
              <a:extLst>
                <a:ext uri="{63B3BB69-23CF-44E3-9099-C40C66FF867C}">
                  <a14:compatExt spid="_x0000_s954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66657" name="Check Box 1" hidden="1">
              <a:extLst>
                <a:ext uri="{63B3BB69-23CF-44E3-9099-C40C66FF867C}">
                  <a14:compatExt spid="_x0000_s966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56417" name="Check Box 1" hidden="1">
              <a:extLst>
                <a:ext uri="{63B3BB69-23CF-44E3-9099-C40C66FF867C}">
                  <a14:compatExt spid="_x0000_s956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67681" name="Check Box 1" hidden="1">
              <a:extLst>
                <a:ext uri="{63B3BB69-23CF-44E3-9099-C40C66FF867C}">
                  <a14:compatExt spid="_x0000_s967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58465" name="Check Box 1" hidden="1">
              <a:extLst>
                <a:ext uri="{63B3BB69-23CF-44E3-9099-C40C66FF867C}">
                  <a14:compatExt spid="_x0000_s958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68705" name="Check Box 1" hidden="1">
              <a:extLst>
                <a:ext uri="{63B3BB69-23CF-44E3-9099-C40C66FF867C}">
                  <a14:compatExt spid="_x0000_s968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59489" name="Check Box 1" hidden="1">
              <a:extLst>
                <a:ext uri="{63B3BB69-23CF-44E3-9099-C40C66FF867C}">
                  <a14:compatExt spid="_x0000_s959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69729" name="Check Box 1" hidden="1">
              <a:extLst>
                <a:ext uri="{63B3BB69-23CF-44E3-9099-C40C66FF867C}">
                  <a14:compatExt spid="_x0000_s969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60513" name="Check Box 1" hidden="1">
              <a:extLst>
                <a:ext uri="{63B3BB69-23CF-44E3-9099-C40C66FF867C}">
                  <a14:compatExt spid="_x0000_s960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70753" name="Check Box 1" hidden="1">
              <a:extLst>
                <a:ext uri="{63B3BB69-23CF-44E3-9099-C40C66FF867C}">
                  <a14:compatExt spid="_x0000_s970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73825" name="Check Box 1" hidden="1">
              <a:extLst>
                <a:ext uri="{63B3BB69-23CF-44E3-9099-C40C66FF867C}">
                  <a14:compatExt spid="_x0000_s973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61537" name="Check Box 1" hidden="1">
              <a:extLst>
                <a:ext uri="{63B3BB69-23CF-44E3-9099-C40C66FF867C}">
                  <a14:compatExt spid="_x0000_s961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63585" name="Check Box 1" hidden="1">
              <a:extLst>
                <a:ext uri="{63B3BB69-23CF-44E3-9099-C40C66FF867C}">
                  <a14:compatExt spid="_x0000_s963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62561" name="Check Box 1" hidden="1">
              <a:extLst>
                <a:ext uri="{63B3BB69-23CF-44E3-9099-C40C66FF867C}">
                  <a14:compatExt spid="_x0000_s96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57441" name="Check Box 1" hidden="1">
              <a:extLst>
                <a:ext uri="{63B3BB69-23CF-44E3-9099-C40C66FF867C}">
                  <a14:compatExt spid="_x0000_s957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72801" name="Check Box 1" hidden="1">
              <a:extLst>
                <a:ext uri="{63B3BB69-23CF-44E3-9099-C40C66FF867C}">
                  <a14:compatExt spid="_x0000_s97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</xdr:row>
          <xdr:rowOff>0</xdr:rowOff>
        </xdr:from>
        <xdr:to>
          <xdr:col>9</xdr:col>
          <xdr:colOff>412750</xdr:colOff>
          <xdr:row>2</xdr:row>
          <xdr:rowOff>44450</xdr:rowOff>
        </xdr:to>
        <xdr:sp macro="" textlink="">
          <xdr:nvSpPr>
            <xdr:cNvPr id="928769" name="Check Box 1" hidden="1">
              <a:extLst>
                <a:ext uri="{63B3BB69-23CF-44E3-9099-C40C66FF867C}">
                  <a14:compatExt spid="_x0000_s928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</xdr:row>
          <xdr:rowOff>0</xdr:rowOff>
        </xdr:from>
        <xdr:to>
          <xdr:col>9</xdr:col>
          <xdr:colOff>412750</xdr:colOff>
          <xdr:row>2</xdr:row>
          <xdr:rowOff>38100</xdr:rowOff>
        </xdr:to>
        <xdr:sp macro="" textlink="">
          <xdr:nvSpPr>
            <xdr:cNvPr id="928773" name="Check Box 5" hidden="1">
              <a:extLst>
                <a:ext uri="{63B3BB69-23CF-44E3-9099-C40C66FF867C}">
                  <a14:compatExt spid="_x0000_s928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</xdr:row>
          <xdr:rowOff>0</xdr:rowOff>
        </xdr:from>
        <xdr:to>
          <xdr:col>9</xdr:col>
          <xdr:colOff>412750</xdr:colOff>
          <xdr:row>2</xdr:row>
          <xdr:rowOff>38100</xdr:rowOff>
        </xdr:to>
        <xdr:sp macro="" textlink="">
          <xdr:nvSpPr>
            <xdr:cNvPr id="702465" name="Check Box 1" hidden="1">
              <a:extLst>
                <a:ext uri="{63B3BB69-23CF-44E3-9099-C40C66FF867C}">
                  <a14:compatExt spid="_x0000_s70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</xdr:row>
          <xdr:rowOff>0</xdr:rowOff>
        </xdr:from>
        <xdr:to>
          <xdr:col>9</xdr:col>
          <xdr:colOff>412750</xdr:colOff>
          <xdr:row>2</xdr:row>
          <xdr:rowOff>44450</xdr:rowOff>
        </xdr:to>
        <xdr:sp macro="" textlink="">
          <xdr:nvSpPr>
            <xdr:cNvPr id="940033" name="Check Box 1" hidden="1">
              <a:extLst>
                <a:ext uri="{63B3BB69-23CF-44E3-9099-C40C66FF867C}">
                  <a14:compatExt spid="_x0000_s940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53345" name="Check Box 1" hidden="1">
              <a:extLst>
                <a:ext uri="{63B3BB69-23CF-44E3-9099-C40C66FF867C}">
                  <a14:compatExt spid="_x0000_s953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74849" name="Check Box 1" hidden="1">
              <a:extLst>
                <a:ext uri="{63B3BB69-23CF-44E3-9099-C40C66FF867C}">
                  <a14:compatExt spid="_x0000_s974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52321" name="Check Box 1" hidden="1">
              <a:extLst>
                <a:ext uri="{63B3BB69-23CF-44E3-9099-C40C66FF867C}">
                  <a14:compatExt spid="_x0000_s95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75873" name="Check Box 1" hidden="1">
              <a:extLst>
                <a:ext uri="{63B3BB69-23CF-44E3-9099-C40C66FF867C}">
                  <a14:compatExt spid="_x0000_s975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64609" name="Check Box 1" hidden="1">
              <a:extLst>
                <a:ext uri="{63B3BB69-23CF-44E3-9099-C40C66FF867C}">
                  <a14:compatExt spid="_x0000_s964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48225" name="Check Box 1" hidden="1">
              <a:extLst>
                <a:ext uri="{63B3BB69-23CF-44E3-9099-C40C66FF867C}">
                  <a14:compatExt spid="_x0000_s94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0</xdr:row>
          <xdr:rowOff>133350</xdr:rowOff>
        </xdr:from>
        <xdr:to>
          <xdr:col>9</xdr:col>
          <xdr:colOff>342900</xdr:colOff>
          <xdr:row>2</xdr:row>
          <xdr:rowOff>19050</xdr:rowOff>
        </xdr:to>
        <xdr:sp macro="" textlink="">
          <xdr:nvSpPr>
            <xdr:cNvPr id="965633" name="Check Box 1" hidden="1">
              <a:extLst>
                <a:ext uri="{63B3BB69-23CF-44E3-9099-C40C66FF867C}">
                  <a14:compatExt spid="_x0000_s965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8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9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1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2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3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4.xml"/><Relationship Id="rId5" Type="http://schemas.openxmlformats.org/officeDocument/2006/relationships/ctrlProp" Target="../ctrlProps/ctrlProp25.xml"/><Relationship Id="rId4" Type="http://schemas.openxmlformats.org/officeDocument/2006/relationships/ctrlProp" Target="../ctrlProps/ctrlProp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5.xml"/><Relationship Id="rId4" Type="http://schemas.openxmlformats.org/officeDocument/2006/relationships/ctrlProp" Target="../ctrlProps/ctrlProp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6.xml"/><Relationship Id="rId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7.xml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108"/>
  <sheetViews>
    <sheetView topLeftCell="A19" zoomScale="50" zoomScaleNormal="50" workbookViewId="0">
      <selection activeCell="AC38" sqref="AC38"/>
    </sheetView>
  </sheetViews>
  <sheetFormatPr defaultColWidth="9.1796875" defaultRowHeight="15.5" x14ac:dyDescent="0.35"/>
  <cols>
    <col min="1" max="3" width="9.1796875" style="1"/>
    <col min="4" max="4" width="10.453125" style="1" customWidth="1"/>
    <col min="5" max="5" width="11.81640625" style="1" customWidth="1"/>
    <col min="6" max="6" width="14.54296875" style="1" customWidth="1"/>
    <col min="7" max="7" width="14.81640625" style="1" customWidth="1"/>
    <col min="8" max="8" width="9.1796875" style="1"/>
    <col min="9" max="9" width="10.54296875" style="1" customWidth="1"/>
    <col min="10" max="10" width="9.1796875" style="1"/>
    <col min="11" max="11" width="10.54296875" style="1" customWidth="1"/>
    <col min="12" max="12" width="11.54296875" style="1" customWidth="1"/>
    <col min="13" max="22" width="9.1796875" style="1"/>
    <col min="23" max="23" width="9.7265625" style="1" bestFit="1" customWidth="1"/>
    <col min="24" max="16384" width="9.1796875" style="1"/>
  </cols>
  <sheetData>
    <row r="2" spans="1:26" x14ac:dyDescent="0.35">
      <c r="A2"/>
      <c r="B2" s="149"/>
      <c r="C2" s="149"/>
      <c r="D2" s="149"/>
      <c r="E2" s="149"/>
      <c r="F2" s="149"/>
      <c r="G2" s="149"/>
      <c r="H2" s="149"/>
    </row>
    <row r="3" spans="1:26" x14ac:dyDescent="0.35">
      <c r="A3" s="149"/>
      <c r="B3"/>
      <c r="C3" s="149"/>
      <c r="D3" s="149"/>
      <c r="E3" s="149"/>
      <c r="F3" s="149"/>
      <c r="G3" s="149"/>
      <c r="H3" s="149"/>
    </row>
    <row r="4" spans="1:26" ht="16" thickBot="1" x14ac:dyDescent="0.4">
      <c r="A4" s="149"/>
      <c r="B4" s="149"/>
      <c r="C4" s="149"/>
      <c r="D4" s="149"/>
      <c r="E4" s="149"/>
      <c r="F4" s="149"/>
      <c r="G4" s="149"/>
      <c r="H4" s="149"/>
      <c r="I4" s="3"/>
      <c r="J4" s="3"/>
      <c r="K4" s="3"/>
      <c r="L4" s="3"/>
    </row>
    <row r="5" spans="1:26" ht="16" thickBot="1" x14ac:dyDescent="0.4">
      <c r="A5" s="149"/>
      <c r="B5" s="150"/>
      <c r="C5" s="151"/>
      <c r="D5" s="154" t="s">
        <v>149</v>
      </c>
      <c r="E5" s="154" t="s">
        <v>138</v>
      </c>
      <c r="F5" s="149"/>
      <c r="G5" s="149"/>
      <c r="H5" s="152"/>
      <c r="I5" s="3"/>
      <c r="J5" s="223" t="s">
        <v>149</v>
      </c>
      <c r="K5" s="224"/>
      <c r="L5" s="224"/>
      <c r="M5" s="224"/>
      <c r="N5" s="224"/>
      <c r="O5" s="224"/>
      <c r="P5" s="225"/>
      <c r="T5" s="223" t="s">
        <v>138</v>
      </c>
      <c r="U5" s="224"/>
      <c r="V5" s="224"/>
      <c r="W5" s="224"/>
      <c r="X5" s="224"/>
      <c r="Y5" s="224"/>
      <c r="Z5" s="225"/>
    </row>
    <row r="6" spans="1:26" x14ac:dyDescent="0.35">
      <c r="A6" s="153" t="s">
        <v>98</v>
      </c>
      <c r="B6" s="154" t="s">
        <v>100</v>
      </c>
      <c r="C6" s="154" t="s">
        <v>1</v>
      </c>
      <c r="D6" s="154" t="s">
        <v>0</v>
      </c>
      <c r="E6" s="154" t="s">
        <v>0</v>
      </c>
      <c r="F6" s="153" t="s">
        <v>147</v>
      </c>
      <c r="G6" s="153" t="s">
        <v>148</v>
      </c>
      <c r="H6" s="149"/>
      <c r="L6" s="3"/>
    </row>
    <row r="7" spans="1:26" x14ac:dyDescent="0.35">
      <c r="A7" s="155">
        <f>B7/100</f>
        <v>0</v>
      </c>
      <c r="B7" s="149">
        <f>100-C7</f>
        <v>0</v>
      </c>
      <c r="C7" s="149">
        <v>100</v>
      </c>
      <c r="D7" s="156">
        <v>0.78927000000000003</v>
      </c>
      <c r="E7" s="260">
        <v>0.78924000000000005</v>
      </c>
      <c r="F7" s="149"/>
      <c r="G7" s="149"/>
      <c r="H7" s="156"/>
      <c r="I7" s="76"/>
      <c r="J7" s="3"/>
      <c r="K7" s="3"/>
      <c r="L7" s="96"/>
    </row>
    <row r="8" spans="1:26" x14ac:dyDescent="0.35">
      <c r="A8" s="155">
        <f t="shared" ref="A8:A71" si="0">B8/100</f>
        <v>0.01</v>
      </c>
      <c r="B8" s="149">
        <f t="shared" ref="B8:B71" si="1">100-C8</f>
        <v>1</v>
      </c>
      <c r="C8" s="149">
        <v>99</v>
      </c>
      <c r="D8" s="156">
        <v>0.79430999999999996</v>
      </c>
      <c r="E8" s="260">
        <v>0.79425000000000001</v>
      </c>
      <c r="F8" s="149">
        <f>(D8-(1-A8)*0.78927)/(0.99823*A8)</f>
        <v>1.2955631467697735</v>
      </c>
      <c r="G8" s="149">
        <f t="shared" ref="G8:G39" si="2">(E8-(1-A8)*0.78927)/(0.9982*A8)</f>
        <v>1.2895912642756922</v>
      </c>
      <c r="H8" s="156"/>
      <c r="I8" s="76"/>
      <c r="J8" s="3"/>
      <c r="K8" s="3"/>
      <c r="L8" s="76"/>
      <c r="M8" s="95"/>
      <c r="N8" s="2"/>
    </row>
    <row r="9" spans="1:26" x14ac:dyDescent="0.35">
      <c r="A9" s="155">
        <f t="shared" si="0"/>
        <v>0.02</v>
      </c>
      <c r="B9" s="149">
        <f t="shared" si="1"/>
        <v>2</v>
      </c>
      <c r="C9" s="149">
        <v>98</v>
      </c>
      <c r="D9" s="156">
        <v>0.79896999999999996</v>
      </c>
      <c r="E9" s="260">
        <v>0.79890000000000005</v>
      </c>
      <c r="F9" s="149">
        <f>(D9-(1-A9)*0.78927)/(0.99823*A9)</f>
        <v>1.2765294571391359</v>
      </c>
      <c r="G9" s="149">
        <f t="shared" si="2"/>
        <v>1.2730615107192993</v>
      </c>
      <c r="H9" s="156"/>
      <c r="I9" s="76"/>
      <c r="J9" s="3"/>
      <c r="K9" s="3"/>
      <c r="L9" s="76"/>
      <c r="M9" s="95"/>
    </row>
    <row r="10" spans="1:26" x14ac:dyDescent="0.35">
      <c r="A10" s="155">
        <f t="shared" si="0"/>
        <v>0.03</v>
      </c>
      <c r="B10" s="149">
        <f t="shared" si="1"/>
        <v>3</v>
      </c>
      <c r="C10" s="149">
        <v>97</v>
      </c>
      <c r="D10" s="156">
        <v>0.80334000000000005</v>
      </c>
      <c r="E10" s="260">
        <v>0.80327000000000004</v>
      </c>
      <c r="F10" s="149">
        <f>(D10-(1-A10)*0.78927)/(0.99823*A10)</f>
        <v>1.2605010869238573</v>
      </c>
      <c r="G10" s="149">
        <f t="shared" si="2"/>
        <v>1.2582014292392991</v>
      </c>
      <c r="H10" s="156"/>
      <c r="I10" s="76"/>
      <c r="J10" s="3"/>
      <c r="K10" s="3"/>
      <c r="L10" s="96"/>
      <c r="M10" s="95"/>
    </row>
    <row r="11" spans="1:26" x14ac:dyDescent="0.35">
      <c r="A11" s="155">
        <f t="shared" si="0"/>
        <v>0.04</v>
      </c>
      <c r="B11" s="149">
        <f t="shared" si="1"/>
        <v>4</v>
      </c>
      <c r="C11" s="149">
        <v>96</v>
      </c>
      <c r="D11" s="156">
        <v>0.80747999999999998</v>
      </c>
      <c r="E11" s="260">
        <v>0.80742000000000003</v>
      </c>
      <c r="F11" s="149">
        <f t="shared" ref="F11:F31" si="3">(D11-(1-A11)*0.78927)/(0.99823*A11)</f>
        <v>1.2467267062700971</v>
      </c>
      <c r="G11" s="149">
        <f t="shared" si="2"/>
        <v>1.2452614706471652</v>
      </c>
      <c r="H11" s="156"/>
      <c r="I11" s="76"/>
      <c r="J11" s="3"/>
      <c r="K11" s="3"/>
      <c r="L11" s="96"/>
      <c r="M11" s="95"/>
    </row>
    <row r="12" spans="1:26" x14ac:dyDescent="0.35">
      <c r="A12" s="155">
        <f t="shared" si="0"/>
        <v>0.05</v>
      </c>
      <c r="B12" s="149">
        <f t="shared" si="1"/>
        <v>5</v>
      </c>
      <c r="C12" s="149">
        <v>95</v>
      </c>
      <c r="D12" s="156">
        <v>0.81144000000000005</v>
      </c>
      <c r="E12" s="260">
        <v>0.81137999999999999</v>
      </c>
      <c r="F12" s="149">
        <f t="shared" si="3"/>
        <v>1.2348556945794058</v>
      </c>
      <c r="G12" s="149">
        <f t="shared" si="2"/>
        <v>1.2336906431576826</v>
      </c>
      <c r="H12" s="156"/>
      <c r="I12" s="76"/>
      <c r="J12" s="3"/>
      <c r="K12" s="3"/>
      <c r="L12" s="96"/>
      <c r="M12" s="95"/>
    </row>
    <row r="13" spans="1:26" x14ac:dyDescent="0.35">
      <c r="A13" s="155">
        <f t="shared" si="0"/>
        <v>0.06</v>
      </c>
      <c r="B13" s="149">
        <f t="shared" si="1"/>
        <v>6</v>
      </c>
      <c r="C13" s="149">
        <v>94</v>
      </c>
      <c r="D13" s="156">
        <v>0.81525999999999998</v>
      </c>
      <c r="E13" s="260">
        <v>0.81518000000000002</v>
      </c>
      <c r="F13" s="149">
        <f t="shared" si="3"/>
        <v>1.2246042161292159</v>
      </c>
      <c r="G13" s="149">
        <f t="shared" si="2"/>
        <v>1.2233052828424509</v>
      </c>
      <c r="H13" s="156"/>
      <c r="I13" s="76"/>
      <c r="J13" s="3"/>
      <c r="K13" s="3"/>
      <c r="L13" s="96"/>
      <c r="M13" s="95"/>
    </row>
    <row r="14" spans="1:26" x14ac:dyDescent="0.35">
      <c r="A14" s="155">
        <f t="shared" si="0"/>
        <v>7.0000000000000007E-2</v>
      </c>
      <c r="B14" s="149">
        <f t="shared" si="1"/>
        <v>7</v>
      </c>
      <c r="C14" s="149">
        <v>93</v>
      </c>
      <c r="D14" s="156">
        <v>0.81893000000000005</v>
      </c>
      <c r="E14" s="260">
        <v>0.81884999999999997</v>
      </c>
      <c r="F14" s="149">
        <f t="shared" si="3"/>
        <v>1.2151350747966769</v>
      </c>
      <c r="G14" s="149">
        <f t="shared" si="2"/>
        <v>1.2140266765892891</v>
      </c>
      <c r="H14" s="156"/>
      <c r="I14" s="76"/>
      <c r="J14" s="3"/>
      <c r="K14" s="3"/>
      <c r="L14" s="96"/>
      <c r="M14" s="95"/>
    </row>
    <row r="15" spans="1:26" x14ac:dyDescent="0.35">
      <c r="A15" s="155">
        <f t="shared" si="0"/>
        <v>0.08</v>
      </c>
      <c r="B15" s="149">
        <f t="shared" si="1"/>
        <v>8</v>
      </c>
      <c r="C15" s="149">
        <v>92</v>
      </c>
      <c r="D15" s="156">
        <v>0.82247000000000003</v>
      </c>
      <c r="E15" s="260">
        <v>0.82238999999999995</v>
      </c>
      <c r="F15" s="149">
        <f t="shared" si="3"/>
        <v>1.2064053374472821</v>
      </c>
      <c r="G15" s="149">
        <f t="shared" si="2"/>
        <v>1.2054397916249242</v>
      </c>
      <c r="H15" s="156"/>
      <c r="I15" s="76"/>
      <c r="J15" s="3"/>
      <c r="K15" s="3"/>
      <c r="L15" s="96"/>
      <c r="M15" s="95"/>
    </row>
    <row r="16" spans="1:26" x14ac:dyDescent="0.35">
      <c r="A16" s="155">
        <f t="shared" si="0"/>
        <v>0.09</v>
      </c>
      <c r="B16" s="149">
        <f t="shared" si="1"/>
        <v>9</v>
      </c>
      <c r="C16" s="149">
        <v>91</v>
      </c>
      <c r="D16" s="156">
        <v>0.82589999999999997</v>
      </c>
      <c r="E16" s="260">
        <v>0.82582999999999995</v>
      </c>
      <c r="F16" s="149">
        <f t="shared" si="3"/>
        <v>1.1983911523396404</v>
      </c>
      <c r="G16" s="149">
        <f t="shared" si="2"/>
        <v>1.1976479886017044</v>
      </c>
      <c r="H16" s="156"/>
      <c r="I16" s="76"/>
      <c r="J16" s="3"/>
      <c r="K16" s="3"/>
      <c r="L16" s="96"/>
      <c r="M16" s="95"/>
    </row>
    <row r="17" spans="1:23" x14ac:dyDescent="0.35">
      <c r="A17" s="155">
        <f t="shared" si="0"/>
        <v>0.1</v>
      </c>
      <c r="B17" s="149">
        <f t="shared" si="1"/>
        <v>10</v>
      </c>
      <c r="C17" s="149">
        <v>90</v>
      </c>
      <c r="D17" s="156">
        <v>0.82926</v>
      </c>
      <c r="E17" s="260">
        <v>0.82918000000000003</v>
      </c>
      <c r="F17" s="149">
        <f t="shared" si="3"/>
        <v>1.1912785630566096</v>
      </c>
      <c r="G17" s="149">
        <f t="shared" si="2"/>
        <v>1.190512923261871</v>
      </c>
      <c r="H17" s="156"/>
      <c r="I17" s="76"/>
      <c r="J17" s="3"/>
      <c r="K17" s="3"/>
      <c r="L17" s="96"/>
      <c r="M17" s="95"/>
    </row>
    <row r="18" spans="1:23" x14ac:dyDescent="0.35">
      <c r="A18" s="155">
        <f t="shared" si="0"/>
        <v>0.11</v>
      </c>
      <c r="B18" s="149">
        <f t="shared" si="1"/>
        <v>11</v>
      </c>
      <c r="C18" s="149">
        <v>89</v>
      </c>
      <c r="D18" s="156">
        <v>0.83253999999999995</v>
      </c>
      <c r="E18" s="260">
        <v>0.83245000000000002</v>
      </c>
      <c r="F18" s="149">
        <f t="shared" si="3"/>
        <v>1.1847306095425254</v>
      </c>
      <c r="G18" s="149">
        <f t="shared" si="2"/>
        <v>1.1839465583504849</v>
      </c>
      <c r="H18" s="156"/>
      <c r="I18" s="76"/>
      <c r="J18" s="3"/>
      <c r="K18" s="3"/>
      <c r="L18" s="96"/>
      <c r="M18" s="95"/>
    </row>
    <row r="19" spans="1:23" x14ac:dyDescent="0.35">
      <c r="A19" s="155">
        <f t="shared" si="0"/>
        <v>0.12</v>
      </c>
      <c r="B19" s="149">
        <f t="shared" si="1"/>
        <v>12</v>
      </c>
      <c r="C19" s="149">
        <v>88</v>
      </c>
      <c r="D19" s="156">
        <v>0.83574000000000004</v>
      </c>
      <c r="E19" s="156">
        <v>0.83564000000000005</v>
      </c>
      <c r="F19" s="149">
        <f t="shared" si="3"/>
        <v>1.178606132855154</v>
      </c>
      <c r="G19" s="149">
        <f t="shared" si="2"/>
        <v>1.177806718760436</v>
      </c>
      <c r="H19" s="156"/>
      <c r="I19" s="76"/>
      <c r="J19" s="97"/>
      <c r="K19" s="3"/>
      <c r="L19" s="96"/>
      <c r="M19" s="95"/>
    </row>
    <row r="20" spans="1:23" x14ac:dyDescent="0.35">
      <c r="A20" s="155">
        <f t="shared" si="0"/>
        <v>0.13</v>
      </c>
      <c r="B20" s="149">
        <f t="shared" si="1"/>
        <v>13</v>
      </c>
      <c r="C20" s="149">
        <v>87</v>
      </c>
      <c r="D20" s="156">
        <v>0.83887</v>
      </c>
      <c r="E20" s="156">
        <v>0.83877000000000002</v>
      </c>
      <c r="F20" s="149">
        <f t="shared" si="3"/>
        <v>1.1728844670451313</v>
      </c>
      <c r="G20" s="194">
        <f t="shared" si="2"/>
        <v>1.1721490991476966</v>
      </c>
      <c r="H20" s="156"/>
      <c r="I20" s="76"/>
      <c r="J20" s="3"/>
      <c r="K20" s="3"/>
      <c r="L20" s="96"/>
      <c r="M20" s="95"/>
    </row>
    <row r="21" spans="1:23" x14ac:dyDescent="0.35">
      <c r="A21" s="155">
        <f t="shared" si="0"/>
        <v>0.14000000000000001</v>
      </c>
      <c r="B21" s="149">
        <f t="shared" si="1"/>
        <v>14</v>
      </c>
      <c r="C21" s="149">
        <v>86</v>
      </c>
      <c r="D21" s="156">
        <v>0.84194000000000002</v>
      </c>
      <c r="E21" s="156">
        <v>0.84184000000000003</v>
      </c>
      <c r="F21" s="149">
        <f t="shared" si="3"/>
        <v>1.16755085072006</v>
      </c>
      <c r="G21" s="149">
        <f t="shared" si="2"/>
        <v>1.1668703666599878</v>
      </c>
      <c r="H21" s="156"/>
      <c r="I21" s="76"/>
      <c r="J21" s="97"/>
      <c r="K21" s="3"/>
      <c r="L21" s="96"/>
      <c r="M21" s="95"/>
    </row>
    <row r="22" spans="1:23" x14ac:dyDescent="0.35">
      <c r="A22" s="155">
        <f t="shared" si="0"/>
        <v>0.15</v>
      </c>
      <c r="B22" s="149">
        <f t="shared" si="1"/>
        <v>15</v>
      </c>
      <c r="C22" s="149">
        <v>85</v>
      </c>
      <c r="D22" s="156">
        <v>0.84494999999999998</v>
      </c>
      <c r="E22" s="156">
        <v>0.84484999999999999</v>
      </c>
      <c r="F22" s="149">
        <f t="shared" si="3"/>
        <v>1.16252767398295</v>
      </c>
      <c r="G22" s="149">
        <f t="shared" si="2"/>
        <v>1.1618947438723037</v>
      </c>
      <c r="H22" s="156"/>
      <c r="I22" s="76"/>
      <c r="J22" s="3"/>
      <c r="K22" s="3"/>
      <c r="L22" s="96"/>
      <c r="M22" s="95"/>
    </row>
    <row r="23" spans="1:23" x14ac:dyDescent="0.35">
      <c r="A23" s="155">
        <f t="shared" si="0"/>
        <v>0.16</v>
      </c>
      <c r="B23" s="149">
        <f t="shared" si="1"/>
        <v>16</v>
      </c>
      <c r="C23" s="149">
        <v>84</v>
      </c>
      <c r="D23" s="156">
        <v>0.84791000000000005</v>
      </c>
      <c r="E23" s="156">
        <v>0.84782000000000002</v>
      </c>
      <c r="F23" s="149">
        <f t="shared" si="3"/>
        <v>1.1578193402322114</v>
      </c>
      <c r="G23" s="149">
        <f t="shared" si="2"/>
        <v>1.1572906231216191</v>
      </c>
      <c r="H23" s="156"/>
      <c r="I23" s="76"/>
      <c r="J23" s="3"/>
      <c r="K23" s="3"/>
      <c r="L23" s="96"/>
      <c r="M23" s="95"/>
    </row>
    <row r="24" spans="1:23" x14ac:dyDescent="0.35">
      <c r="A24" s="155">
        <f t="shared" si="0"/>
        <v>0.17</v>
      </c>
      <c r="B24" s="149">
        <f t="shared" si="1"/>
        <v>17</v>
      </c>
      <c r="C24" s="149">
        <v>83</v>
      </c>
      <c r="D24" s="156">
        <v>0.85082000000000002</v>
      </c>
      <c r="E24" s="156">
        <v>0.85074000000000005</v>
      </c>
      <c r="F24" s="149">
        <f t="shared" si="3"/>
        <v>1.153370288940837</v>
      </c>
      <c r="G24" s="149">
        <f t="shared" si="2"/>
        <v>1.1529335156222378</v>
      </c>
      <c r="H24" s="156"/>
      <c r="I24" s="76"/>
      <c r="J24" s="3"/>
      <c r="K24" s="3"/>
      <c r="L24" s="96"/>
      <c r="M24" s="95"/>
    </row>
    <row r="25" spans="1:23" x14ac:dyDescent="0.35">
      <c r="A25" s="155">
        <f t="shared" si="0"/>
        <v>0.18</v>
      </c>
      <c r="B25" s="149">
        <f t="shared" si="1"/>
        <v>18</v>
      </c>
      <c r="C25" s="149">
        <v>82</v>
      </c>
      <c r="D25" s="156">
        <v>0.85368999999999995</v>
      </c>
      <c r="E25" s="156">
        <v>0.85362000000000005</v>
      </c>
      <c r="F25" s="149">
        <f t="shared" si="3"/>
        <v>1.1491929604288476</v>
      </c>
      <c r="G25" s="149">
        <f t="shared" si="2"/>
        <v>1.1488379082348228</v>
      </c>
      <c r="H25" s="156"/>
      <c r="I25" s="76"/>
      <c r="J25" s="3"/>
      <c r="K25" s="3"/>
      <c r="L25" s="96"/>
      <c r="M25" s="95"/>
    </row>
    <row r="26" spans="1:23" x14ac:dyDescent="0.35">
      <c r="A26" s="155">
        <f t="shared" si="0"/>
        <v>0.19</v>
      </c>
      <c r="B26" s="149">
        <f t="shared" si="1"/>
        <v>19</v>
      </c>
      <c r="C26" s="149">
        <v>81</v>
      </c>
      <c r="D26" s="156">
        <v>0.85653000000000001</v>
      </c>
      <c r="E26" s="156">
        <v>0.85646</v>
      </c>
      <c r="F26" s="149">
        <f t="shared" si="3"/>
        <v>1.1452971760015225</v>
      </c>
      <c r="G26" s="149">
        <f t="shared" si="2"/>
        <v>1.1449625114680106</v>
      </c>
      <c r="H26" s="156"/>
      <c r="I26" s="76"/>
      <c r="J26" s="3"/>
      <c r="K26" s="3"/>
      <c r="L26" s="96"/>
      <c r="M26" s="95"/>
    </row>
    <row r="27" spans="1:23" x14ac:dyDescent="0.35">
      <c r="A27" s="155">
        <f t="shared" si="0"/>
        <v>0.2</v>
      </c>
      <c r="B27" s="149">
        <f t="shared" si="1"/>
        <v>20</v>
      </c>
      <c r="C27" s="149">
        <v>80</v>
      </c>
      <c r="D27" s="156">
        <v>0.85931999999999997</v>
      </c>
      <c r="E27" s="156">
        <v>0.85926999999999998</v>
      </c>
      <c r="F27" s="149">
        <f t="shared" si="3"/>
        <v>1.1415405267323158</v>
      </c>
      <c r="G27" s="149">
        <f t="shared" si="2"/>
        <v>1.1413243838910032</v>
      </c>
      <c r="H27" s="156"/>
      <c r="I27" s="76"/>
      <c r="J27" s="3"/>
      <c r="K27" s="3"/>
      <c r="L27" s="96"/>
      <c r="M27" s="95"/>
    </row>
    <row r="28" spans="1:23" x14ac:dyDescent="0.35">
      <c r="A28" s="155">
        <f t="shared" si="0"/>
        <v>0.21</v>
      </c>
      <c r="B28" s="149">
        <f t="shared" si="1"/>
        <v>21</v>
      </c>
      <c r="C28" s="149">
        <v>79</v>
      </c>
      <c r="D28" s="156">
        <v>0.86207</v>
      </c>
      <c r="E28" s="156">
        <v>0.86204000000000003</v>
      </c>
      <c r="F28" s="149">
        <f t="shared" si="3"/>
        <v>1.1379508396528524</v>
      </c>
      <c r="G28" s="149">
        <f t="shared" si="2"/>
        <v>1.1378419249887897</v>
      </c>
      <c r="H28" s="156"/>
      <c r="I28" s="76"/>
      <c r="J28" s="3"/>
      <c r="K28" s="3"/>
      <c r="L28" s="96"/>
      <c r="M28" s="95"/>
    </row>
    <row r="29" spans="1:23" x14ac:dyDescent="0.35">
      <c r="A29" s="155">
        <f t="shared" si="0"/>
        <v>0.22</v>
      </c>
      <c r="B29" s="149">
        <f t="shared" si="1"/>
        <v>22</v>
      </c>
      <c r="C29" s="149">
        <v>78</v>
      </c>
      <c r="D29" s="156">
        <v>0.86480000000000001</v>
      </c>
      <c r="E29" s="156">
        <v>0.86477999999999999</v>
      </c>
      <c r="F29" s="149">
        <f t="shared" si="3"/>
        <v>1.1345964174771164</v>
      </c>
      <c r="G29" s="149">
        <f t="shared" si="2"/>
        <v>1.1345394437259793</v>
      </c>
      <c r="H29" s="156"/>
      <c r="I29" s="76"/>
      <c r="J29" s="3"/>
      <c r="K29" s="3"/>
      <c r="L29" s="96"/>
      <c r="M29" s="95"/>
      <c r="N29" s="2"/>
    </row>
    <row r="30" spans="1:23" x14ac:dyDescent="0.35">
      <c r="A30" s="155">
        <f t="shared" si="0"/>
        <v>0.23</v>
      </c>
      <c r="B30" s="149">
        <f t="shared" si="1"/>
        <v>23</v>
      </c>
      <c r="C30" s="149">
        <v>77</v>
      </c>
      <c r="D30" s="156">
        <v>0.86750000000000005</v>
      </c>
      <c r="E30" s="156">
        <v>0.86748000000000003</v>
      </c>
      <c r="F30" s="193">
        <f t="shared" si="3"/>
        <v>1.1314030181246895</v>
      </c>
      <c r="G30" s="149">
        <f t="shared" si="2"/>
        <v>1.1313499080954412</v>
      </c>
      <c r="H30" s="149"/>
    </row>
    <row r="31" spans="1:23" x14ac:dyDescent="0.35">
      <c r="A31" s="155">
        <f t="shared" si="0"/>
        <v>0.24</v>
      </c>
      <c r="B31" s="149">
        <f t="shared" si="1"/>
        <v>24</v>
      </c>
      <c r="C31" s="149">
        <v>76</v>
      </c>
      <c r="D31" s="156">
        <v>0.87014999999999998</v>
      </c>
      <c r="E31" s="156">
        <v>0.87014999999999998</v>
      </c>
      <c r="F31" s="193">
        <f t="shared" si="3"/>
        <v>1.1282670326477862</v>
      </c>
      <c r="G31" s="149">
        <f t="shared" si="2"/>
        <v>1.1283009416950507</v>
      </c>
      <c r="H31" s="149"/>
      <c r="P31"/>
      <c r="Q31"/>
      <c r="R31"/>
      <c r="S31"/>
      <c r="T31"/>
      <c r="U31"/>
      <c r="V31" s="17"/>
      <c r="W31"/>
    </row>
    <row r="32" spans="1:23" x14ac:dyDescent="0.35">
      <c r="A32" s="155">
        <f t="shared" si="0"/>
        <v>0.25</v>
      </c>
      <c r="B32" s="149">
        <f t="shared" si="1"/>
        <v>25</v>
      </c>
      <c r="C32" s="149">
        <v>75</v>
      </c>
      <c r="D32" s="156">
        <v>0.87277000000000005</v>
      </c>
      <c r="E32" s="156">
        <v>0.87278999999999995</v>
      </c>
      <c r="F32" s="149">
        <f t="shared" ref="F32:F63" si="4">(D32-(1-A32)*0.78927)/(0.99823*A32)</f>
        <v>1.1252617132324216</v>
      </c>
      <c r="G32" s="149">
        <f t="shared" si="2"/>
        <v>1.1253756762171909</v>
      </c>
      <c r="H32" s="149"/>
      <c r="P32"/>
      <c r="Q32"/>
      <c r="R32"/>
      <c r="S32"/>
      <c r="T32"/>
      <c r="U32"/>
      <c r="V32" s="17"/>
      <c r="W32" s="19"/>
    </row>
    <row r="33" spans="1:23" x14ac:dyDescent="0.35">
      <c r="A33" s="155">
        <f t="shared" si="0"/>
        <v>0.26</v>
      </c>
      <c r="B33" s="149">
        <f t="shared" si="1"/>
        <v>26</v>
      </c>
      <c r="C33" s="149">
        <v>74</v>
      </c>
      <c r="D33" s="156">
        <v>0.87538000000000005</v>
      </c>
      <c r="E33" s="156">
        <v>0.87539999999999996</v>
      </c>
      <c r="F33" s="193">
        <f t="shared" si="4"/>
        <v>1.1224490424975284</v>
      </c>
      <c r="G33" s="194">
        <f t="shared" si="2"/>
        <v>1.1225598384784918</v>
      </c>
      <c r="H33" s="149"/>
      <c r="P33"/>
      <c r="Q33"/>
      <c r="R33"/>
      <c r="S33"/>
      <c r="T33"/>
      <c r="U33"/>
      <c r="V33"/>
      <c r="W33"/>
    </row>
    <row r="34" spans="1:23" x14ac:dyDescent="0.35">
      <c r="A34" s="155">
        <f t="shared" si="0"/>
        <v>0.27</v>
      </c>
      <c r="B34" s="149">
        <f t="shared" si="1"/>
        <v>27</v>
      </c>
      <c r="C34" s="149">
        <v>73</v>
      </c>
      <c r="D34" s="156">
        <v>0.87795999999999996</v>
      </c>
      <c r="E34" s="156">
        <v>0.87799000000000005</v>
      </c>
      <c r="F34" s="149">
        <f t="shared" si="4"/>
        <v>1.1197334096165024</v>
      </c>
      <c r="G34" s="149">
        <f t="shared" si="2"/>
        <v>1.1198783736651898</v>
      </c>
      <c r="H34" s="149"/>
      <c r="P34"/>
      <c r="Q34"/>
      <c r="R34"/>
      <c r="S34"/>
      <c r="T34"/>
      <c r="U34"/>
      <c r="V34"/>
      <c r="W34"/>
    </row>
    <row r="35" spans="1:23" x14ac:dyDescent="0.35">
      <c r="A35" s="155">
        <f t="shared" si="0"/>
        <v>0.28000000000000003</v>
      </c>
      <c r="B35" s="149">
        <f t="shared" si="1"/>
        <v>28</v>
      </c>
      <c r="C35" s="149">
        <v>72</v>
      </c>
      <c r="D35" s="156">
        <v>0.88051000000000001</v>
      </c>
      <c r="E35" s="156">
        <v>0.88053999999999999</v>
      </c>
      <c r="F35" s="149">
        <f t="shared" si="4"/>
        <v>1.1171044176764304</v>
      </c>
      <c r="G35" s="149">
        <f t="shared" si="2"/>
        <v>1.117245327303432</v>
      </c>
      <c r="H35" s="149"/>
      <c r="P35"/>
      <c r="Q35"/>
      <c r="R35" s="18"/>
      <c r="S35"/>
      <c r="T35"/>
      <c r="U35"/>
      <c r="V35"/>
      <c r="W35"/>
    </row>
    <row r="36" spans="1:23" x14ac:dyDescent="0.35">
      <c r="A36" s="155">
        <f t="shared" si="0"/>
        <v>0.28999999999999998</v>
      </c>
      <c r="B36" s="149">
        <f t="shared" si="1"/>
        <v>29</v>
      </c>
      <c r="C36" s="149">
        <v>71</v>
      </c>
      <c r="D36" s="156">
        <v>0.88302000000000003</v>
      </c>
      <c r="E36" s="156">
        <v>0.88305999999999996</v>
      </c>
      <c r="F36" s="149">
        <f t="shared" si="4"/>
        <v>1.1145185599200242</v>
      </c>
      <c r="G36" s="149">
        <f t="shared" si="2"/>
        <v>1.1146902355273978</v>
      </c>
      <c r="H36" s="157"/>
      <c r="I36" s="34"/>
      <c r="P36"/>
      <c r="Q36"/>
      <c r="R36"/>
      <c r="S36"/>
      <c r="T36"/>
      <c r="U36"/>
      <c r="V36"/>
      <c r="W36"/>
    </row>
    <row r="37" spans="1:23" x14ac:dyDescent="0.35">
      <c r="A37" s="155">
        <f t="shared" si="0"/>
        <v>0.3</v>
      </c>
      <c r="B37" s="149">
        <f t="shared" si="1"/>
        <v>30</v>
      </c>
      <c r="C37" s="149">
        <v>70</v>
      </c>
      <c r="D37" s="156">
        <v>0.88551000000000002</v>
      </c>
      <c r="E37" s="156">
        <v>0.88556000000000001</v>
      </c>
      <c r="F37" s="149">
        <f t="shared" si="4"/>
        <v>1.1120383078048146</v>
      </c>
      <c r="G37" s="149">
        <f t="shared" si="2"/>
        <v>1.1122386963200428</v>
      </c>
      <c r="H37" s="149"/>
    </row>
    <row r="38" spans="1:23" x14ac:dyDescent="0.35">
      <c r="A38" s="155">
        <f t="shared" si="0"/>
        <v>0.31</v>
      </c>
      <c r="B38" s="149">
        <f t="shared" si="1"/>
        <v>31</v>
      </c>
      <c r="C38" s="149">
        <v>69</v>
      </c>
      <c r="D38" s="156">
        <v>0.88798999999999995</v>
      </c>
      <c r="E38" s="156">
        <v>0.88802999999999999</v>
      </c>
      <c r="F38" s="149">
        <f t="shared" si="4"/>
        <v>1.1096857566925717</v>
      </c>
      <c r="G38" s="149">
        <f t="shared" si="2"/>
        <v>1.1098483722313068</v>
      </c>
      <c r="H38" s="149"/>
    </row>
    <row r="39" spans="1:23" x14ac:dyDescent="0.35">
      <c r="A39" s="155">
        <f t="shared" si="0"/>
        <v>0.32</v>
      </c>
      <c r="B39" s="149">
        <f t="shared" si="1"/>
        <v>32</v>
      </c>
      <c r="C39" s="149">
        <v>68</v>
      </c>
      <c r="D39" s="156">
        <v>0.89044999999999996</v>
      </c>
      <c r="E39" s="156">
        <v>0.89048000000000005</v>
      </c>
      <c r="F39" s="149">
        <f t="shared" si="4"/>
        <v>1.1074176292036906</v>
      </c>
      <c r="G39" s="149">
        <f t="shared" si="2"/>
        <v>1.1075448306952518</v>
      </c>
      <c r="H39" s="149"/>
    </row>
    <row r="40" spans="1:23" x14ac:dyDescent="0.35">
      <c r="A40" s="155">
        <f t="shared" si="0"/>
        <v>0.33</v>
      </c>
      <c r="B40" s="149">
        <f t="shared" si="1"/>
        <v>33</v>
      </c>
      <c r="C40" s="149">
        <v>67</v>
      </c>
      <c r="D40" s="156">
        <v>0.89285999999999999</v>
      </c>
      <c r="E40" s="156">
        <v>0.89288999999999996</v>
      </c>
      <c r="F40" s="149">
        <f t="shared" si="4"/>
        <v>1.105135180178006</v>
      </c>
      <c r="G40" s="149">
        <f t="shared" ref="G40:G71" si="5">(E40-(1-A40)*0.78927)/(0.9982*A40)</f>
        <v>1.105259467040673</v>
      </c>
      <c r="H40" s="149"/>
    </row>
    <row r="41" spans="1:23" x14ac:dyDescent="0.35">
      <c r="A41" s="155">
        <f t="shared" si="0"/>
        <v>0.34</v>
      </c>
      <c r="B41" s="149">
        <f t="shared" si="1"/>
        <v>34</v>
      </c>
      <c r="C41" s="149">
        <v>66</v>
      </c>
      <c r="D41" s="156">
        <v>0.89525999999999994</v>
      </c>
      <c r="E41" s="156">
        <v>0.89527999999999996</v>
      </c>
      <c r="F41" s="149">
        <f t="shared" si="4"/>
        <v>1.1029575289438776</v>
      </c>
      <c r="G41" s="149">
        <f t="shared" si="5"/>
        <v>1.1030496069395499</v>
      </c>
      <c r="H41" s="149"/>
      <c r="J41"/>
      <c r="M41" s="104" t="s">
        <v>146</v>
      </c>
    </row>
    <row r="42" spans="1:23" x14ac:dyDescent="0.35">
      <c r="A42" s="155">
        <f t="shared" si="0"/>
        <v>0.35</v>
      </c>
      <c r="B42" s="149">
        <f t="shared" si="1"/>
        <v>35</v>
      </c>
      <c r="C42" s="149">
        <v>65</v>
      </c>
      <c r="D42" s="156">
        <v>0.89763999999999999</v>
      </c>
      <c r="E42" s="156">
        <v>0.89764999999999995</v>
      </c>
      <c r="F42" s="149">
        <f t="shared" si="4"/>
        <v>1.1008470707437878</v>
      </c>
      <c r="G42" s="149">
        <f t="shared" si="5"/>
        <v>1.1009087786587284</v>
      </c>
      <c r="H42" s="149"/>
    </row>
    <row r="43" spans="1:23" x14ac:dyDescent="0.35">
      <c r="A43" s="155">
        <f t="shared" si="0"/>
        <v>0.36</v>
      </c>
      <c r="B43" s="149">
        <f t="shared" si="1"/>
        <v>36</v>
      </c>
      <c r="C43" s="149">
        <v>64</v>
      </c>
      <c r="D43" s="156">
        <v>0.89998999999999996</v>
      </c>
      <c r="E43" s="156">
        <v>0.89998999999999996</v>
      </c>
      <c r="F43" s="149">
        <f t="shared" si="4"/>
        <v>1.0987703791266095</v>
      </c>
      <c r="G43" s="149">
        <f t="shared" si="5"/>
        <v>1.0988034016785768</v>
      </c>
      <c r="H43" s="149"/>
    </row>
    <row r="44" spans="1:23" x14ac:dyDescent="0.35">
      <c r="A44" s="155">
        <f t="shared" si="0"/>
        <v>0.37</v>
      </c>
      <c r="B44" s="149">
        <f t="shared" si="1"/>
        <v>37</v>
      </c>
      <c r="C44" s="149">
        <v>63</v>
      </c>
      <c r="D44" s="156">
        <v>0.90232000000000001</v>
      </c>
      <c r="E44" s="156">
        <v>0.90230999999999995</v>
      </c>
      <c r="F44" s="149">
        <f t="shared" si="4"/>
        <v>1.0967517912109841</v>
      </c>
      <c r="G44" s="149">
        <f t="shared" si="5"/>
        <v>1.0967576773327121</v>
      </c>
      <c r="H44" s="149"/>
    </row>
    <row r="45" spans="1:23" x14ac:dyDescent="0.35">
      <c r="A45" s="155">
        <f t="shared" si="0"/>
        <v>0.38</v>
      </c>
      <c r="B45" s="149">
        <f t="shared" si="1"/>
        <v>38</v>
      </c>
      <c r="C45" s="149">
        <v>62</v>
      </c>
      <c r="D45" s="156">
        <v>0.90463000000000005</v>
      </c>
      <c r="E45" s="156">
        <v>0.90459999999999996</v>
      </c>
      <c r="F45" s="149">
        <f t="shared" si="4"/>
        <v>1.094786719862578</v>
      </c>
      <c r="G45" s="149">
        <f t="shared" si="5"/>
        <v>1.0947405329593267</v>
      </c>
      <c r="H45" s="149"/>
    </row>
    <row r="46" spans="1:23" x14ac:dyDescent="0.35">
      <c r="A46" s="155">
        <f t="shared" si="0"/>
        <v>0.39</v>
      </c>
      <c r="B46" s="149">
        <f t="shared" si="1"/>
        <v>39</v>
      </c>
      <c r="C46" s="149">
        <v>61</v>
      </c>
      <c r="D46" s="156">
        <v>0.90690999999999999</v>
      </c>
      <c r="E46" s="156">
        <v>0.90686999999999995</v>
      </c>
      <c r="F46" s="149">
        <f t="shared" si="4"/>
        <v>1.0928453619316447</v>
      </c>
      <c r="G46" s="149">
        <f t="shared" si="5"/>
        <v>1.0927754573617126</v>
      </c>
      <c r="H46" s="149"/>
    </row>
    <row r="47" spans="1:23" x14ac:dyDescent="0.35">
      <c r="A47" s="155">
        <f t="shared" si="0"/>
        <v>0.4</v>
      </c>
      <c r="B47" s="149">
        <f t="shared" si="1"/>
        <v>40</v>
      </c>
      <c r="C47" s="149">
        <v>60</v>
      </c>
      <c r="D47" s="156">
        <v>0.90915999999999997</v>
      </c>
      <c r="E47" s="156">
        <v>0.90910999999999997</v>
      </c>
      <c r="F47" s="149">
        <f t="shared" si="4"/>
        <v>1.0909259389118739</v>
      </c>
      <c r="G47" s="194">
        <f t="shared" si="5"/>
        <v>1.0908335003005409</v>
      </c>
      <c r="H47" s="149"/>
    </row>
    <row r="48" spans="1:23" x14ac:dyDescent="0.35">
      <c r="A48" s="155">
        <f t="shared" si="0"/>
        <v>0.41</v>
      </c>
      <c r="B48" s="149">
        <f t="shared" si="1"/>
        <v>41</v>
      </c>
      <c r="C48" s="149">
        <v>59</v>
      </c>
      <c r="D48" s="156">
        <v>0.91137999999999997</v>
      </c>
      <c r="E48" s="156">
        <v>0.91132999999999997</v>
      </c>
      <c r="F48" s="149">
        <f t="shared" si="4"/>
        <v>1.0890268458097661</v>
      </c>
      <c r="G48" s="149">
        <f t="shared" si="5"/>
        <v>1.0889374044010927</v>
      </c>
      <c r="H48" s="149"/>
    </row>
    <row r="49" spans="1:8" x14ac:dyDescent="0.35">
      <c r="A49" s="155">
        <f t="shared" si="0"/>
        <v>0.42</v>
      </c>
      <c r="B49" s="149">
        <f t="shared" si="1"/>
        <v>42</v>
      </c>
      <c r="C49" s="149">
        <v>58</v>
      </c>
      <c r="D49" s="156">
        <v>0.91357999999999995</v>
      </c>
      <c r="E49" s="156">
        <v>0.91352999999999995</v>
      </c>
      <c r="F49" s="149">
        <f t="shared" si="4"/>
        <v>1.0871704822297368</v>
      </c>
      <c r="G49" s="149">
        <f t="shared" si="5"/>
        <v>1.0870838938661016</v>
      </c>
      <c r="H49" s="149"/>
    </row>
    <row r="50" spans="1:8" x14ac:dyDescent="0.35">
      <c r="A50" s="155">
        <f t="shared" si="0"/>
        <v>0.43</v>
      </c>
      <c r="B50" s="149">
        <f t="shared" si="1"/>
        <v>43</v>
      </c>
      <c r="C50" s="149">
        <v>57</v>
      </c>
      <c r="D50" s="156">
        <v>0.91576000000000002</v>
      </c>
      <c r="E50" s="156">
        <v>0.91569999999999996</v>
      </c>
      <c r="F50" s="149">
        <f t="shared" si="4"/>
        <v>1.0853538670423393</v>
      </c>
      <c r="G50" s="194">
        <f t="shared" si="5"/>
        <v>1.085246699873726</v>
      </c>
      <c r="H50" s="149"/>
    </row>
    <row r="51" spans="1:8" x14ac:dyDescent="0.35">
      <c r="A51" s="155">
        <f t="shared" si="0"/>
        <v>0.44</v>
      </c>
      <c r="B51" s="149">
        <f t="shared" si="1"/>
        <v>44</v>
      </c>
      <c r="C51" s="149">
        <v>56</v>
      </c>
      <c r="D51" s="156">
        <v>0.91790000000000005</v>
      </c>
      <c r="E51" s="156">
        <v>0.91783999999999999</v>
      </c>
      <c r="F51" s="149">
        <f t="shared" si="4"/>
        <v>1.0835287549872366</v>
      </c>
      <c r="G51" s="194">
        <f t="shared" si="5"/>
        <v>1.0834247099324237</v>
      </c>
      <c r="H51" s="149"/>
    </row>
    <row r="52" spans="1:8" x14ac:dyDescent="0.35">
      <c r="A52" s="155">
        <f t="shared" si="0"/>
        <v>0.45</v>
      </c>
      <c r="B52" s="149">
        <f t="shared" si="1"/>
        <v>45</v>
      </c>
      <c r="C52" s="149">
        <v>55</v>
      </c>
      <c r="D52" s="156">
        <v>0.92003000000000001</v>
      </c>
      <c r="E52" s="156">
        <v>0.91996</v>
      </c>
      <c r="F52" s="149">
        <f t="shared" si="4"/>
        <v>1.0817624973981725</v>
      </c>
      <c r="G52" s="149">
        <f t="shared" si="5"/>
        <v>1.0816391727331418</v>
      </c>
      <c r="H52" s="149"/>
    </row>
    <row r="53" spans="1:8" x14ac:dyDescent="0.35">
      <c r="A53" s="155">
        <f t="shared" si="0"/>
        <v>0.46</v>
      </c>
      <c r="B53" s="149">
        <f t="shared" si="1"/>
        <v>46</v>
      </c>
      <c r="C53" s="149">
        <v>54</v>
      </c>
      <c r="D53" s="156">
        <v>0.92212000000000005</v>
      </c>
      <c r="E53" s="156">
        <v>0.92205999999999999</v>
      </c>
      <c r="F53" s="149">
        <f t="shared" si="4"/>
        <v>1.0799859229096371</v>
      </c>
      <c r="G53" s="149">
        <f t="shared" si="5"/>
        <v>1.0798877109231397</v>
      </c>
      <c r="H53" s="149"/>
    </row>
    <row r="54" spans="1:8" x14ac:dyDescent="0.35">
      <c r="A54" s="155">
        <f t="shared" si="0"/>
        <v>0.47</v>
      </c>
      <c r="B54" s="149">
        <f t="shared" si="1"/>
        <v>47</v>
      </c>
      <c r="C54" s="149">
        <v>53</v>
      </c>
      <c r="D54" s="156">
        <v>0.92418</v>
      </c>
      <c r="E54" s="156">
        <v>0.92412000000000005</v>
      </c>
      <c r="F54" s="192">
        <f t="shared" si="4"/>
        <v>1.0782210043692229</v>
      </c>
      <c r="G54" s="194">
        <f t="shared" si="5"/>
        <v>1.0781255195522155</v>
      </c>
      <c r="H54" s="149"/>
    </row>
    <row r="55" spans="1:8" x14ac:dyDescent="0.35">
      <c r="A55" s="155">
        <f t="shared" si="0"/>
        <v>0.48</v>
      </c>
      <c r="B55" s="149">
        <f t="shared" si="1"/>
        <v>48</v>
      </c>
      <c r="C55" s="149">
        <v>52</v>
      </c>
      <c r="D55" s="156">
        <v>0.92620999999999998</v>
      </c>
      <c r="E55" s="156">
        <v>0.92615999999999998</v>
      </c>
      <c r="F55" s="149">
        <f t="shared" si="4"/>
        <v>1.0764670132801726</v>
      </c>
      <c r="G55" s="149">
        <f t="shared" si="5"/>
        <v>1.0763950110198357</v>
      </c>
      <c r="H55" s="149"/>
    </row>
    <row r="56" spans="1:8" x14ac:dyDescent="0.35">
      <c r="A56" s="155">
        <f t="shared" si="0"/>
        <v>0.49</v>
      </c>
      <c r="B56" s="149">
        <f t="shared" si="1"/>
        <v>49</v>
      </c>
      <c r="C56" s="149">
        <v>51</v>
      </c>
      <c r="D56" s="156">
        <v>0.92822000000000005</v>
      </c>
      <c r="E56" s="156">
        <v>0.92815999999999999</v>
      </c>
      <c r="F56" s="149">
        <f t="shared" si="4"/>
        <v>1.0747437249646159</v>
      </c>
      <c r="G56" s="149">
        <f t="shared" si="5"/>
        <v>1.0746533556319742</v>
      </c>
      <c r="H56" s="149"/>
    </row>
    <row r="57" spans="1:8" x14ac:dyDescent="0.35">
      <c r="A57" s="155">
        <f t="shared" si="0"/>
        <v>0.5</v>
      </c>
      <c r="B57" s="149">
        <f t="shared" si="1"/>
        <v>50</v>
      </c>
      <c r="C57" s="158">
        <v>50</v>
      </c>
      <c r="D57" s="156">
        <v>0.93018999999999996</v>
      </c>
      <c r="E57" s="156">
        <v>0.93013999999999997</v>
      </c>
      <c r="F57" s="149">
        <f t="shared" si="4"/>
        <v>1.0730092263306052</v>
      </c>
      <c r="G57" s="149">
        <f t="shared" si="5"/>
        <v>1.0729412943297933</v>
      </c>
      <c r="H57" s="149"/>
    </row>
    <row r="58" spans="1:8" x14ac:dyDescent="0.35">
      <c r="A58" s="155">
        <f t="shared" si="0"/>
        <v>0.51</v>
      </c>
      <c r="B58" s="149">
        <f t="shared" si="1"/>
        <v>51</v>
      </c>
      <c r="C58" s="149">
        <v>49</v>
      </c>
      <c r="D58" s="156">
        <v>0.93213000000000001</v>
      </c>
      <c r="E58" s="156">
        <v>0.93208999999999997</v>
      </c>
      <c r="F58" s="149">
        <f t="shared" si="4"/>
        <v>1.0712838194191956</v>
      </c>
      <c r="G58" s="149">
        <f t="shared" si="5"/>
        <v>1.0712374430838254</v>
      </c>
      <c r="H58" s="149"/>
    </row>
    <row r="59" spans="1:8" x14ac:dyDescent="0.35">
      <c r="A59" s="155">
        <f t="shared" si="0"/>
        <v>0.52</v>
      </c>
      <c r="B59" s="149">
        <f t="shared" si="1"/>
        <v>52</v>
      </c>
      <c r="C59" s="149">
        <v>48</v>
      </c>
      <c r="D59" s="156">
        <v>0.93403999999999998</v>
      </c>
      <c r="E59" s="156">
        <v>0.93400000000000005</v>
      </c>
      <c r="F59" s="149">
        <f t="shared" si="4"/>
        <v>1.0695669797079292</v>
      </c>
      <c r="G59" s="149">
        <f t="shared" si="5"/>
        <v>1.0695220627899451</v>
      </c>
      <c r="H59" s="149"/>
    </row>
    <row r="60" spans="1:8" x14ac:dyDescent="0.35">
      <c r="A60" s="155">
        <f t="shared" si="0"/>
        <v>0.53</v>
      </c>
      <c r="B60" s="149">
        <f t="shared" si="1"/>
        <v>53</v>
      </c>
      <c r="C60" s="149">
        <v>47</v>
      </c>
      <c r="D60" s="156">
        <v>0.93591000000000002</v>
      </c>
      <c r="E60" s="156">
        <v>0.93588000000000005</v>
      </c>
      <c r="F60" s="149">
        <f t="shared" si="4"/>
        <v>1.0678393208809784</v>
      </c>
      <c r="G60" s="149">
        <f t="shared" si="5"/>
        <v>1.067814707983805</v>
      </c>
      <c r="H60" s="149"/>
    </row>
    <row r="61" spans="1:8" x14ac:dyDescent="0.35">
      <c r="A61" s="155">
        <f t="shared" si="0"/>
        <v>0.54</v>
      </c>
      <c r="B61" s="149">
        <f t="shared" si="1"/>
        <v>54</v>
      </c>
      <c r="C61" s="149">
        <v>46</v>
      </c>
      <c r="D61" s="156">
        <v>0.93774999999999997</v>
      </c>
      <c r="E61" s="156">
        <v>0.93772999999999995</v>
      </c>
      <c r="F61" s="193">
        <f t="shared" si="4"/>
        <v>1.0661199953547407</v>
      </c>
      <c r="G61" s="149">
        <f t="shared" si="5"/>
        <v>1.0661149328049748</v>
      </c>
      <c r="H61" s="149"/>
    </row>
    <row r="62" spans="1:8" x14ac:dyDescent="0.35">
      <c r="A62" s="155">
        <f t="shared" si="0"/>
        <v>0.55000000000000004</v>
      </c>
      <c r="B62" s="149">
        <f t="shared" si="1"/>
        <v>55</v>
      </c>
      <c r="C62" s="149">
        <v>45</v>
      </c>
      <c r="D62" s="156">
        <v>0.93955999999999995</v>
      </c>
      <c r="E62" s="156">
        <v>0.93954000000000004</v>
      </c>
      <c r="F62" s="149">
        <f t="shared" si="4"/>
        <v>1.0644085485855419</v>
      </c>
      <c r="G62" s="149">
        <f t="shared" si="5"/>
        <v>1.0644041092147685</v>
      </c>
      <c r="H62" s="149"/>
    </row>
    <row r="63" spans="1:8" x14ac:dyDescent="0.35">
      <c r="A63" s="155">
        <f t="shared" si="0"/>
        <v>0.56000000000000005</v>
      </c>
      <c r="B63" s="149">
        <f t="shared" si="1"/>
        <v>56</v>
      </c>
      <c r="C63" s="149">
        <v>44</v>
      </c>
      <c r="D63" s="156">
        <v>0.94133999999999995</v>
      </c>
      <c r="E63" s="156">
        <v>0.94132000000000005</v>
      </c>
      <c r="F63" s="149">
        <f t="shared" si="4"/>
        <v>1.0627045584971115</v>
      </c>
      <c r="G63" s="149">
        <f t="shared" si="5"/>
        <v>1.0627007184360422</v>
      </c>
      <c r="H63" s="149"/>
    </row>
    <row r="64" spans="1:8" x14ac:dyDescent="0.35">
      <c r="A64" s="155">
        <f t="shared" si="0"/>
        <v>0.56999999999999995</v>
      </c>
      <c r="B64" s="149">
        <f t="shared" si="1"/>
        <v>57</v>
      </c>
      <c r="C64" s="149">
        <v>43</v>
      </c>
      <c r="D64" s="156">
        <v>0.94308999999999998</v>
      </c>
      <c r="E64" s="156">
        <v>0.94306000000000001</v>
      </c>
      <c r="F64" s="149">
        <f t="shared" ref="F64:F95" si="6">(D64-(1-A64)*0.78927)/(0.99823*A64)</f>
        <v>1.0610076326325666</v>
      </c>
      <c r="G64" s="149">
        <f t="shared" si="5"/>
        <v>1.0609867937726505</v>
      </c>
      <c r="H64" s="149"/>
    </row>
    <row r="65" spans="1:8" x14ac:dyDescent="0.35">
      <c r="A65" s="155">
        <f t="shared" si="0"/>
        <v>0.57999999999999996</v>
      </c>
      <c r="B65" s="149">
        <f t="shared" si="1"/>
        <v>58</v>
      </c>
      <c r="C65" s="149">
        <v>42</v>
      </c>
      <c r="D65" s="156">
        <v>0.94479000000000002</v>
      </c>
      <c r="E65" s="156">
        <v>0.94476000000000004</v>
      </c>
      <c r="F65" s="149">
        <f t="shared" si="6"/>
        <v>1.0592828616996912</v>
      </c>
      <c r="G65" s="194">
        <f t="shared" si="5"/>
        <v>1.0592628800806971</v>
      </c>
      <c r="H65" s="149"/>
    </row>
    <row r="66" spans="1:8" x14ac:dyDescent="0.35">
      <c r="A66" s="155">
        <f t="shared" si="0"/>
        <v>0.59</v>
      </c>
      <c r="B66" s="149">
        <f t="shared" si="1"/>
        <v>59</v>
      </c>
      <c r="C66" s="149">
        <v>41</v>
      </c>
      <c r="D66" s="156">
        <v>0.94643999999999995</v>
      </c>
      <c r="E66" s="156">
        <v>0.94642000000000004</v>
      </c>
      <c r="F66" s="149">
        <f t="shared" si="6"/>
        <v>1.0575316615494168</v>
      </c>
      <c r="G66" s="149">
        <f t="shared" si="5"/>
        <v>1.0575294852768882</v>
      </c>
      <c r="H66" s="149"/>
    </row>
    <row r="67" spans="1:8" x14ac:dyDescent="0.35">
      <c r="A67" s="155">
        <f t="shared" si="0"/>
        <v>0.6</v>
      </c>
      <c r="B67" s="149">
        <f t="shared" si="1"/>
        <v>60</v>
      </c>
      <c r="C67" s="158">
        <v>40</v>
      </c>
      <c r="D67" s="156">
        <v>0.94806000000000001</v>
      </c>
      <c r="E67" s="260">
        <v>0.94804999999999995</v>
      </c>
      <c r="F67" s="149">
        <f t="shared" si="6"/>
        <v>1.0557887460805626</v>
      </c>
      <c r="G67" s="194">
        <f t="shared" si="5"/>
        <v>1.0558037801375808</v>
      </c>
      <c r="H67" s="149"/>
    </row>
    <row r="68" spans="1:8" x14ac:dyDescent="0.35">
      <c r="A68" s="155">
        <f t="shared" si="0"/>
        <v>0.61</v>
      </c>
      <c r="B68" s="149">
        <f t="shared" si="1"/>
        <v>61</v>
      </c>
      <c r="C68" s="149">
        <v>39</v>
      </c>
      <c r="D68" s="156">
        <v>0.94964000000000004</v>
      </c>
      <c r="E68" s="260">
        <v>0.94962999999999997</v>
      </c>
      <c r="F68" s="149">
        <f t="shared" si="6"/>
        <v>1.054037285339313</v>
      </c>
      <c r="G68" s="194">
        <f t="shared" si="5"/>
        <v>1.0540525404744934</v>
      </c>
      <c r="H68" s="149"/>
    </row>
    <row r="69" spans="1:8" x14ac:dyDescent="0.35">
      <c r="A69" s="155">
        <f t="shared" si="0"/>
        <v>0.62</v>
      </c>
      <c r="B69" s="149">
        <f t="shared" si="1"/>
        <v>62</v>
      </c>
      <c r="C69" s="149">
        <v>38</v>
      </c>
      <c r="D69" s="156">
        <v>0.95118999999999998</v>
      </c>
      <c r="E69" s="260">
        <v>0.95118000000000003</v>
      </c>
      <c r="F69" s="149">
        <f t="shared" si="6"/>
        <v>1.0522938504378556</v>
      </c>
      <c r="G69" s="149">
        <f t="shared" si="5"/>
        <v>1.0523093180628358</v>
      </c>
      <c r="H69" s="149"/>
    </row>
    <row r="70" spans="1:8" x14ac:dyDescent="0.35">
      <c r="A70" s="155">
        <f t="shared" si="0"/>
        <v>0.63</v>
      </c>
      <c r="B70" s="149">
        <f t="shared" si="1"/>
        <v>63</v>
      </c>
      <c r="C70" s="149">
        <v>37</v>
      </c>
      <c r="D70" s="156">
        <v>0.95270999999999995</v>
      </c>
      <c r="E70" s="260">
        <v>0.95269000000000004</v>
      </c>
      <c r="F70" s="149">
        <f t="shared" si="6"/>
        <v>1.0505580591933437</v>
      </c>
      <c r="G70" s="149">
        <f t="shared" si="5"/>
        <v>1.0505578294899074</v>
      </c>
      <c r="H70" s="149"/>
    </row>
    <row r="71" spans="1:8" x14ac:dyDescent="0.35">
      <c r="A71" s="155">
        <f t="shared" si="0"/>
        <v>0.64</v>
      </c>
      <c r="B71" s="149">
        <f t="shared" si="1"/>
        <v>64</v>
      </c>
      <c r="C71" s="149">
        <v>36</v>
      </c>
      <c r="D71" s="156">
        <v>0.95418999999999998</v>
      </c>
      <c r="E71" s="260">
        <v>0.95415000000000005</v>
      </c>
      <c r="F71" s="149">
        <f t="shared" si="6"/>
        <v>1.0488139006040693</v>
      </c>
      <c r="G71" s="149">
        <f t="shared" si="5"/>
        <v>1.0487828090563016</v>
      </c>
      <c r="H71" s="149"/>
    </row>
    <row r="72" spans="1:8" x14ac:dyDescent="0.35">
      <c r="A72" s="155">
        <f t="shared" ref="A72:A87" si="7">B72/100</f>
        <v>0.65</v>
      </c>
      <c r="B72" s="149">
        <f t="shared" ref="B72:B107" si="8">100-C72</f>
        <v>65</v>
      </c>
      <c r="C72" s="149">
        <v>35</v>
      </c>
      <c r="D72" s="156">
        <v>0.95562999999999998</v>
      </c>
      <c r="E72" s="260">
        <v>0.95559000000000005</v>
      </c>
      <c r="F72" s="149">
        <f t="shared" si="6"/>
        <v>1.0470617608551751</v>
      </c>
      <c r="G72" s="149">
        <f t="shared" ref="G72:G107" si="9">(E72-(1-A72)*0.78927)/(0.9982*A72)</f>
        <v>1.0470315799207806</v>
      </c>
      <c r="H72" s="149"/>
    </row>
    <row r="73" spans="1:8" x14ac:dyDescent="0.35">
      <c r="A73" s="155">
        <f t="shared" si="7"/>
        <v>0.66</v>
      </c>
      <c r="B73" s="149">
        <f t="shared" si="8"/>
        <v>66</v>
      </c>
      <c r="C73" s="149">
        <v>34</v>
      </c>
      <c r="D73" s="156">
        <v>0.95704</v>
      </c>
      <c r="E73" s="260">
        <v>0.95698000000000005</v>
      </c>
      <c r="F73" s="149">
        <f t="shared" si="6"/>
        <v>1.0453171811075301</v>
      </c>
      <c r="G73" s="149">
        <f t="shared" si="9"/>
        <v>1.0452575241495299</v>
      </c>
      <c r="H73" s="149"/>
    </row>
    <row r="74" spans="1:8" x14ac:dyDescent="0.35">
      <c r="A74" s="155">
        <f t="shared" si="7"/>
        <v>0.67</v>
      </c>
      <c r="B74" s="149">
        <f t="shared" si="8"/>
        <v>67</v>
      </c>
      <c r="C74" s="149">
        <v>33</v>
      </c>
      <c r="D74" s="156">
        <v>0.95838999999999996</v>
      </c>
      <c r="E74" s="260">
        <v>0.95833999999999997</v>
      </c>
      <c r="F74" s="159">
        <f t="shared" si="6"/>
        <v>1.043534967339953</v>
      </c>
      <c r="G74" s="149">
        <f t="shared" si="9"/>
        <v>1.0434915684052188</v>
      </c>
      <c r="H74" s="149"/>
    </row>
    <row r="75" spans="1:8" x14ac:dyDescent="0.35">
      <c r="A75" s="155">
        <f t="shared" si="7"/>
        <v>0.68</v>
      </c>
      <c r="B75" s="149">
        <f t="shared" si="8"/>
        <v>68</v>
      </c>
      <c r="C75" s="149">
        <v>32</v>
      </c>
      <c r="D75" s="156">
        <v>0.95972000000000002</v>
      </c>
      <c r="E75" s="260">
        <v>0.95965999999999996</v>
      </c>
      <c r="F75" s="149">
        <f t="shared" si="6"/>
        <v>1.0417757077085266</v>
      </c>
      <c r="G75" s="149">
        <f t="shared" si="9"/>
        <v>1.0417186229330442</v>
      </c>
      <c r="H75" s="149"/>
    </row>
    <row r="76" spans="1:8" x14ac:dyDescent="0.35">
      <c r="A76" s="155">
        <f t="shared" si="7"/>
        <v>0.69</v>
      </c>
      <c r="B76" s="149">
        <f t="shared" si="8"/>
        <v>69</v>
      </c>
      <c r="C76" s="149">
        <v>31</v>
      </c>
      <c r="D76" s="156">
        <v>0.96099999999999997</v>
      </c>
      <c r="E76" s="260">
        <v>0.96094999999999997</v>
      </c>
      <c r="F76" s="149">
        <f t="shared" si="6"/>
        <v>1.0399948488534851</v>
      </c>
      <c r="G76" s="149">
        <f t="shared" si="9"/>
        <v>1.0399535105218376</v>
      </c>
      <c r="H76" s="149"/>
    </row>
    <row r="77" spans="1:8" x14ac:dyDescent="0.35">
      <c r="A77" s="155">
        <f t="shared" si="7"/>
        <v>0.7</v>
      </c>
      <c r="B77" s="149">
        <f t="shared" si="8"/>
        <v>70</v>
      </c>
      <c r="C77" s="149">
        <v>30</v>
      </c>
      <c r="D77" s="156">
        <v>0.96223999999999998</v>
      </c>
      <c r="E77" s="260">
        <v>0.96221000000000001</v>
      </c>
      <c r="F77" s="149">
        <f t="shared" si="6"/>
        <v>1.0382076275006762</v>
      </c>
      <c r="G77" s="149">
        <f t="shared" si="9"/>
        <v>1.0381958954689872</v>
      </c>
      <c r="H77" s="149"/>
    </row>
    <row r="78" spans="1:8" x14ac:dyDescent="0.35">
      <c r="A78" s="155">
        <f t="shared" si="7"/>
        <v>0.71</v>
      </c>
      <c r="B78" s="149">
        <f t="shared" si="8"/>
        <v>71</v>
      </c>
      <c r="C78" s="149">
        <v>29</v>
      </c>
      <c r="D78" s="156">
        <v>0.96345999999999998</v>
      </c>
      <c r="E78" s="260">
        <v>0.96343999999999996</v>
      </c>
      <c r="F78" s="159">
        <f t="shared" si="6"/>
        <v>1.0364425314496799</v>
      </c>
      <c r="G78" s="149">
        <f t="shared" si="9"/>
        <v>1.036445460984702</v>
      </c>
      <c r="H78" s="149"/>
    </row>
    <row r="79" spans="1:8" x14ac:dyDescent="0.35">
      <c r="A79" s="155">
        <f t="shared" si="7"/>
        <v>0.72</v>
      </c>
      <c r="B79" s="149">
        <f t="shared" si="8"/>
        <v>72</v>
      </c>
      <c r="C79" s="149">
        <v>28</v>
      </c>
      <c r="D79" s="156">
        <v>0.96465999999999996</v>
      </c>
      <c r="E79" s="260">
        <v>0.96464000000000005</v>
      </c>
      <c r="F79" s="149">
        <f t="shared" si="6"/>
        <v>1.0346986388129209</v>
      </c>
      <c r="G79" s="149">
        <f t="shared" si="9"/>
        <v>1.0347019078786259</v>
      </c>
      <c r="H79" s="149"/>
    </row>
    <row r="80" spans="1:8" x14ac:dyDescent="0.35">
      <c r="A80" s="155">
        <f t="shared" si="7"/>
        <v>0.73</v>
      </c>
      <c r="B80" s="149">
        <f t="shared" si="8"/>
        <v>73</v>
      </c>
      <c r="C80" s="149">
        <v>27</v>
      </c>
      <c r="D80" s="156">
        <v>0.96582999999999997</v>
      </c>
      <c r="E80" s="260">
        <v>0.96580999999999995</v>
      </c>
      <c r="F80" s="159">
        <f t="shared" si="6"/>
        <v>1.0329613552975068</v>
      </c>
      <c r="G80" s="149">
        <f t="shared" si="9"/>
        <v>1.0329649533543941</v>
      </c>
      <c r="H80" s="149"/>
    </row>
    <row r="81" spans="1:8" x14ac:dyDescent="0.35">
      <c r="A81" s="155">
        <f t="shared" si="7"/>
        <v>0.74</v>
      </c>
      <c r="B81" s="149">
        <f t="shared" si="8"/>
        <v>74</v>
      </c>
      <c r="C81" s="149">
        <v>26</v>
      </c>
      <c r="D81" s="156">
        <v>0.96699000000000002</v>
      </c>
      <c r="E81" s="260">
        <v>0.96697</v>
      </c>
      <c r="F81" s="149">
        <f t="shared" si="6"/>
        <v>1.0312574879157732</v>
      </c>
      <c r="G81" s="149">
        <f t="shared" si="9"/>
        <v>1.0312614056653326</v>
      </c>
      <c r="H81" s="149"/>
    </row>
    <row r="82" spans="1:8" x14ac:dyDescent="0.35">
      <c r="A82" s="155">
        <f t="shared" si="7"/>
        <v>0.75</v>
      </c>
      <c r="B82" s="149">
        <f t="shared" si="8"/>
        <v>75</v>
      </c>
      <c r="C82" s="149">
        <v>25</v>
      </c>
      <c r="D82" s="156">
        <v>0.96811999999999998</v>
      </c>
      <c r="E82" s="260">
        <v>0.96809999999999996</v>
      </c>
      <c r="F82" s="149">
        <f t="shared" si="6"/>
        <v>1.029558986072014</v>
      </c>
      <c r="G82" s="149">
        <f t="shared" si="9"/>
        <v>1.0295632137848125</v>
      </c>
      <c r="H82" s="149"/>
    </row>
    <row r="83" spans="1:8" x14ac:dyDescent="0.35">
      <c r="A83" s="155">
        <f t="shared" si="7"/>
        <v>0.76</v>
      </c>
      <c r="B83" s="149">
        <f t="shared" si="8"/>
        <v>76</v>
      </c>
      <c r="C83" s="149">
        <v>24</v>
      </c>
      <c r="D83" s="156">
        <v>0.96924999999999994</v>
      </c>
      <c r="E83" s="260">
        <v>0.96921000000000002</v>
      </c>
      <c r="F83" s="149">
        <f t="shared" si="6"/>
        <v>1.0279051816451961</v>
      </c>
      <c r="G83" s="149">
        <f t="shared" si="9"/>
        <v>1.0278833479209948</v>
      </c>
      <c r="H83" s="149"/>
    </row>
    <row r="84" spans="1:8" x14ac:dyDescent="0.35">
      <c r="A84" s="155">
        <f t="shared" si="7"/>
        <v>0.77</v>
      </c>
      <c r="B84" s="149">
        <f t="shared" si="8"/>
        <v>77</v>
      </c>
      <c r="C84" s="149">
        <v>23</v>
      </c>
      <c r="D84" s="156">
        <v>0.97036</v>
      </c>
      <c r="E84" s="260">
        <v>0.97031000000000001</v>
      </c>
      <c r="F84" s="149">
        <f t="shared" si="6"/>
        <v>1.0262683130959982</v>
      </c>
      <c r="G84" s="149">
        <f t="shared" si="9"/>
        <v>1.0262341045049921</v>
      </c>
      <c r="H84" s="149"/>
    </row>
    <row r="85" spans="1:8" x14ac:dyDescent="0.35">
      <c r="A85" s="155">
        <f t="shared" si="7"/>
        <v>0.78</v>
      </c>
      <c r="B85" s="149">
        <f t="shared" si="8"/>
        <v>78</v>
      </c>
      <c r="C85" s="149">
        <v>22</v>
      </c>
      <c r="D85" s="156">
        <v>0.97145000000000004</v>
      </c>
      <c r="E85" s="260">
        <v>0.97140000000000004</v>
      </c>
      <c r="F85" s="149">
        <f t="shared" si="6"/>
        <v>1.0246477290445115</v>
      </c>
      <c r="G85" s="149">
        <f t="shared" si="9"/>
        <v>1.0246143057503507</v>
      </c>
      <c r="H85" s="149"/>
    </row>
    <row r="86" spans="1:8" x14ac:dyDescent="0.35">
      <c r="A86" s="155">
        <f t="shared" si="7"/>
        <v>0.79</v>
      </c>
      <c r="B86" s="149">
        <f t="shared" si="8"/>
        <v>79</v>
      </c>
      <c r="C86" s="149">
        <v>21</v>
      </c>
      <c r="D86" s="156">
        <v>0.97253000000000001</v>
      </c>
      <c r="E86" s="260">
        <v>0.97248000000000001</v>
      </c>
      <c r="F86" s="149">
        <f t="shared" si="6"/>
        <v>1.0230554917647274</v>
      </c>
      <c r="G86" s="149">
        <f t="shared" si="9"/>
        <v>1.023022833505373</v>
      </c>
      <c r="H86" s="149"/>
    </row>
    <row r="87" spans="1:8" x14ac:dyDescent="0.35">
      <c r="A87" s="155">
        <f t="shared" si="7"/>
        <v>0.8</v>
      </c>
      <c r="B87" s="149">
        <f t="shared" si="8"/>
        <v>80</v>
      </c>
      <c r="C87" s="149">
        <v>20</v>
      </c>
      <c r="D87" s="156">
        <v>0.97360000000000002</v>
      </c>
      <c r="E87" s="260">
        <v>0.97355999999999998</v>
      </c>
      <c r="F87" s="149">
        <f t="shared" si="6"/>
        <v>1.0214905382527075</v>
      </c>
      <c r="G87" s="149">
        <f t="shared" si="9"/>
        <v>1.0214711480665197</v>
      </c>
      <c r="H87" s="149"/>
    </row>
    <row r="88" spans="1:8" x14ac:dyDescent="0.35">
      <c r="A88" s="155">
        <f>B88/100</f>
        <v>0.81</v>
      </c>
      <c r="B88" s="149">
        <f t="shared" si="8"/>
        <v>81</v>
      </c>
      <c r="C88" s="149">
        <v>19</v>
      </c>
      <c r="D88" s="156">
        <v>0.97465000000000002</v>
      </c>
      <c r="E88" s="260">
        <v>0.97463</v>
      </c>
      <c r="F88" s="149">
        <f t="shared" si="6"/>
        <v>1.0199394904289234</v>
      </c>
      <c r="G88" s="149">
        <f t="shared" si="9"/>
        <v>1.0199454079070722</v>
      </c>
      <c r="H88" s="149"/>
    </row>
    <row r="89" spans="1:8" x14ac:dyDescent="0.35">
      <c r="A89" s="155">
        <f t="shared" ref="A89:A107" si="10">B89/100</f>
        <v>0.82</v>
      </c>
      <c r="B89" s="149">
        <f t="shared" si="8"/>
        <v>82</v>
      </c>
      <c r="C89" s="149">
        <v>18</v>
      </c>
      <c r="D89" s="156">
        <v>0.97570999999999997</v>
      </c>
      <c r="E89" s="260">
        <v>0.97570999999999997</v>
      </c>
      <c r="F89" s="149">
        <f t="shared" si="6"/>
        <v>1.0184384897854568</v>
      </c>
      <c r="G89" s="149">
        <f t="shared" si="9"/>
        <v>1.0184690980349995</v>
      </c>
      <c r="H89" s="149"/>
    </row>
    <row r="90" spans="1:8" x14ac:dyDescent="0.35">
      <c r="A90" s="155">
        <f t="shared" si="10"/>
        <v>0.83</v>
      </c>
      <c r="B90" s="149">
        <f t="shared" si="8"/>
        <v>83</v>
      </c>
      <c r="C90" s="149">
        <v>17</v>
      </c>
      <c r="D90" s="156">
        <v>0.97677999999999998</v>
      </c>
      <c r="E90" s="260">
        <v>0.97679000000000005</v>
      </c>
      <c r="F90" s="193">
        <f t="shared" si="6"/>
        <v>1.0169857273880794</v>
      </c>
      <c r="G90" s="149">
        <f t="shared" si="9"/>
        <v>1.0170283618947842</v>
      </c>
      <c r="H90" s="149"/>
    </row>
    <row r="91" spans="1:8" x14ac:dyDescent="0.35">
      <c r="A91" s="155">
        <f t="shared" si="10"/>
        <v>0.84</v>
      </c>
      <c r="B91" s="149">
        <f t="shared" si="8"/>
        <v>84</v>
      </c>
      <c r="C91" s="149">
        <v>16</v>
      </c>
      <c r="D91" s="156">
        <v>0.97787000000000002</v>
      </c>
      <c r="E91" s="260">
        <v>0.97787000000000002</v>
      </c>
      <c r="F91" s="149">
        <f t="shared" si="6"/>
        <v>1.0155914063129836</v>
      </c>
      <c r="G91" s="149">
        <f t="shared" si="9"/>
        <v>1.0156219289960025</v>
      </c>
      <c r="H91" s="149"/>
    </row>
    <row r="92" spans="1:8" x14ac:dyDescent="0.35">
      <c r="A92" s="155">
        <f t="shared" si="10"/>
        <v>0.85</v>
      </c>
      <c r="B92" s="149">
        <f t="shared" si="8"/>
        <v>85</v>
      </c>
      <c r="C92" s="149">
        <v>15</v>
      </c>
      <c r="D92" s="156">
        <v>0.97897000000000001</v>
      </c>
      <c r="E92" s="260">
        <v>0.97897000000000001</v>
      </c>
      <c r="F92" s="149">
        <f t="shared" si="6"/>
        <v>1.0142416783589305</v>
      </c>
      <c r="G92" s="194">
        <f t="shared" si="9"/>
        <v>1.0142721604770941</v>
      </c>
      <c r="H92" s="149"/>
    </row>
    <row r="93" spans="1:8" x14ac:dyDescent="0.35">
      <c r="A93" s="155">
        <f t="shared" si="10"/>
        <v>0.86</v>
      </c>
      <c r="B93" s="149">
        <f t="shared" si="8"/>
        <v>86</v>
      </c>
      <c r="C93" s="149">
        <v>14</v>
      </c>
      <c r="D93" s="156">
        <v>0.98009000000000002</v>
      </c>
      <c r="E93" s="260">
        <v>0.98007999999999995</v>
      </c>
      <c r="F93" s="149">
        <f t="shared" si="6"/>
        <v>1.0129466364767965</v>
      </c>
      <c r="G93" s="149">
        <f t="shared" si="9"/>
        <v>1.0129654307986935</v>
      </c>
      <c r="H93" s="149"/>
    </row>
    <row r="94" spans="1:8" x14ac:dyDescent="0.35">
      <c r="A94" s="155">
        <f t="shared" si="10"/>
        <v>0.87</v>
      </c>
      <c r="B94" s="149">
        <f t="shared" si="8"/>
        <v>87</v>
      </c>
      <c r="C94" s="149">
        <v>13</v>
      </c>
      <c r="D94" s="156">
        <v>0.98123000000000005</v>
      </c>
      <c r="E94" s="260">
        <v>0.98121000000000003</v>
      </c>
      <c r="F94" s="193">
        <f t="shared" si="6"/>
        <v>1.0117043949399633</v>
      </c>
      <c r="G94" s="149">
        <f t="shared" si="9"/>
        <v>1.0117117708426893</v>
      </c>
      <c r="H94" s="149"/>
    </row>
    <row r="95" spans="1:8" x14ac:dyDescent="0.35">
      <c r="A95" s="155">
        <f t="shared" si="10"/>
        <v>0.88</v>
      </c>
      <c r="B95" s="149">
        <f t="shared" si="8"/>
        <v>88</v>
      </c>
      <c r="C95" s="149">
        <v>12</v>
      </c>
      <c r="D95" s="156">
        <v>0.98238999999999999</v>
      </c>
      <c r="E95" s="260">
        <v>0.98234999999999995</v>
      </c>
      <c r="F95" s="149">
        <f t="shared" si="6"/>
        <v>1.0105131537366594</v>
      </c>
      <c r="G95" s="149">
        <f t="shared" si="9"/>
        <v>1.0104979872862061</v>
      </c>
      <c r="H95" s="149"/>
    </row>
    <row r="96" spans="1:8" x14ac:dyDescent="0.35">
      <c r="A96" s="155">
        <f t="shared" si="10"/>
        <v>0.89</v>
      </c>
      <c r="B96" s="149">
        <f t="shared" si="8"/>
        <v>89</v>
      </c>
      <c r="C96" s="149">
        <v>11</v>
      </c>
      <c r="D96" s="156">
        <v>0.98355999999999999</v>
      </c>
      <c r="E96" s="260">
        <v>0.98351999999999995</v>
      </c>
      <c r="F96" s="193">
        <f t="shared" ref="F96:F107" si="11">(D96-(1-A96)*0.78927)/(0.99823*A96)</f>
        <v>1.0093599378765585</v>
      </c>
      <c r="G96" s="149">
        <f t="shared" si="9"/>
        <v>1.0093452484134362</v>
      </c>
      <c r="H96" s="149"/>
    </row>
    <row r="97" spans="1:8" x14ac:dyDescent="0.35">
      <c r="A97" s="155">
        <f t="shared" si="10"/>
        <v>0.9</v>
      </c>
      <c r="B97" s="149">
        <f t="shared" si="8"/>
        <v>90</v>
      </c>
      <c r="C97" s="149">
        <v>10</v>
      </c>
      <c r="D97" s="156">
        <v>0.98475999999999997</v>
      </c>
      <c r="E97" s="260">
        <v>0.98470999999999997</v>
      </c>
      <c r="F97" s="149">
        <f t="shared" si="11"/>
        <v>1.0082657414735192</v>
      </c>
      <c r="G97" s="149">
        <f t="shared" si="9"/>
        <v>1.0082403882544135</v>
      </c>
      <c r="H97" s="149"/>
    </row>
    <row r="98" spans="1:8" x14ac:dyDescent="0.35">
      <c r="A98" s="155">
        <f t="shared" si="10"/>
        <v>0.91</v>
      </c>
      <c r="B98" s="149">
        <f t="shared" si="8"/>
        <v>91</v>
      </c>
      <c r="C98" s="149">
        <v>9</v>
      </c>
      <c r="D98" s="156">
        <v>0.98595999999999995</v>
      </c>
      <c r="E98" s="260">
        <v>0.98592000000000002</v>
      </c>
      <c r="F98" s="149">
        <f t="shared" si="11"/>
        <v>1.0071955933430743</v>
      </c>
      <c r="G98" s="149">
        <f t="shared" si="9"/>
        <v>1.0071818283900031</v>
      </c>
      <c r="H98" s="149"/>
    </row>
    <row r="99" spans="1:8" x14ac:dyDescent="0.35">
      <c r="A99" s="155">
        <f t="shared" si="10"/>
        <v>0.92</v>
      </c>
      <c r="B99" s="149">
        <f t="shared" si="8"/>
        <v>92</v>
      </c>
      <c r="C99" s="149">
        <v>8</v>
      </c>
      <c r="D99" s="156">
        <v>0.98719000000000001</v>
      </c>
      <c r="E99" s="260">
        <v>0.98716000000000004</v>
      </c>
      <c r="F99" s="149">
        <f t="shared" si="11"/>
        <v>1.0061813758178062</v>
      </c>
      <c r="G99" s="149">
        <f t="shared" si="9"/>
        <v>1.0061789481937051</v>
      </c>
      <c r="H99" s="149"/>
    </row>
    <row r="100" spans="1:8" x14ac:dyDescent="0.35">
      <c r="A100" s="155">
        <f t="shared" si="10"/>
        <v>0.93</v>
      </c>
      <c r="B100" s="149">
        <f t="shared" si="8"/>
        <v>93</v>
      </c>
      <c r="C100" s="149">
        <v>7</v>
      </c>
      <c r="D100" s="156">
        <v>0.98845000000000005</v>
      </c>
      <c r="E100" s="260">
        <v>0.98843000000000003</v>
      </c>
      <c r="F100" s="149">
        <f t="shared" si="11"/>
        <v>1.0052212846846447</v>
      </c>
      <c r="G100" s="149">
        <f t="shared" si="9"/>
        <v>1.0052299515471936</v>
      </c>
      <c r="H100" s="149"/>
    </row>
    <row r="101" spans="1:8" x14ac:dyDescent="0.35">
      <c r="A101" s="155">
        <f t="shared" si="10"/>
        <v>0.94</v>
      </c>
      <c r="B101" s="149">
        <f t="shared" si="8"/>
        <v>94</v>
      </c>
      <c r="C101" s="149">
        <v>6</v>
      </c>
      <c r="D101" s="156">
        <v>0.98973</v>
      </c>
      <c r="E101" s="260">
        <v>0.98973</v>
      </c>
      <c r="F101" s="149">
        <f t="shared" si="11"/>
        <v>1.0043029353444959</v>
      </c>
      <c r="G101" s="149">
        <f t="shared" si="9"/>
        <v>1.0043331187627091</v>
      </c>
      <c r="H101" s="149"/>
    </row>
    <row r="102" spans="1:8" x14ac:dyDescent="0.35">
      <c r="A102" s="155">
        <f t="shared" si="10"/>
        <v>0.95</v>
      </c>
      <c r="B102" s="149">
        <f t="shared" si="8"/>
        <v>95</v>
      </c>
      <c r="C102" s="149">
        <v>5</v>
      </c>
      <c r="D102" s="156">
        <v>0.99106000000000005</v>
      </c>
      <c r="E102" s="260">
        <v>0.99106000000000005</v>
      </c>
      <c r="F102" s="149">
        <f t="shared" si="11"/>
        <v>1.0034566445766904</v>
      </c>
      <c r="G102" s="149">
        <f t="shared" si="9"/>
        <v>1.0034868025603982</v>
      </c>
      <c r="H102" s="149"/>
    </row>
    <row r="103" spans="1:8" x14ac:dyDescent="0.35">
      <c r="A103" s="155">
        <f t="shared" si="10"/>
        <v>0.96</v>
      </c>
      <c r="B103" s="149">
        <f t="shared" si="8"/>
        <v>96</v>
      </c>
      <c r="C103" s="149">
        <v>4</v>
      </c>
      <c r="D103" s="156">
        <v>0.99243999999999999</v>
      </c>
      <c r="E103" s="260">
        <v>0.99241000000000001</v>
      </c>
      <c r="F103" s="149">
        <f t="shared" si="11"/>
        <v>1.0026801605508417</v>
      </c>
      <c r="G103" s="149">
        <f t="shared" si="9"/>
        <v>1.0026789888465906</v>
      </c>
      <c r="H103" s="149"/>
    </row>
    <row r="104" spans="1:8" x14ac:dyDescent="0.35">
      <c r="A104" s="155">
        <f t="shared" si="10"/>
        <v>0.97</v>
      </c>
      <c r="B104" s="149">
        <f t="shared" si="8"/>
        <v>97</v>
      </c>
      <c r="C104" s="149">
        <v>3</v>
      </c>
      <c r="D104" s="156">
        <v>0.99385000000000001</v>
      </c>
      <c r="E104" s="260">
        <v>0.99380999999999997</v>
      </c>
      <c r="F104" s="193">
        <f t="shared" si="11"/>
        <v>1.0019506691792928</v>
      </c>
      <c r="G104" s="194">
        <f t="shared" si="9"/>
        <v>1.0019394704282141</v>
      </c>
      <c r="H104" s="149"/>
    </row>
    <row r="105" spans="1:8" x14ac:dyDescent="0.35">
      <c r="A105" s="155">
        <f t="shared" si="10"/>
        <v>0.98</v>
      </c>
      <c r="B105" s="149">
        <f t="shared" si="8"/>
        <v>98</v>
      </c>
      <c r="C105" s="149">
        <v>2</v>
      </c>
      <c r="D105" s="156">
        <v>0.99529000000000001</v>
      </c>
      <c r="E105" s="260">
        <v>0.99522999999999995</v>
      </c>
      <c r="F105" s="149">
        <f t="shared" si="11"/>
        <v>1.0012667319114015</v>
      </c>
      <c r="G105" s="194">
        <f t="shared" si="9"/>
        <v>1.0012354891866584</v>
      </c>
      <c r="H105" s="149"/>
    </row>
    <row r="106" spans="1:8" x14ac:dyDescent="0.35">
      <c r="A106" s="155">
        <f t="shared" si="10"/>
        <v>0.99</v>
      </c>
      <c r="B106" s="149">
        <f t="shared" si="8"/>
        <v>99</v>
      </c>
      <c r="C106" s="149">
        <v>1</v>
      </c>
      <c r="D106" s="156">
        <v>0.99675000000000002</v>
      </c>
      <c r="E106" s="260">
        <v>0.99670000000000003</v>
      </c>
      <c r="F106" s="149">
        <f t="shared" si="11"/>
        <v>1.0006168493991943</v>
      </c>
      <c r="G106" s="149">
        <f t="shared" si="9"/>
        <v>1.000596325911894</v>
      </c>
      <c r="H106" s="149"/>
    </row>
    <row r="107" spans="1:8" x14ac:dyDescent="0.35">
      <c r="A107" s="155">
        <f t="shared" si="10"/>
        <v>1</v>
      </c>
      <c r="B107" s="149">
        <f t="shared" si="8"/>
        <v>100</v>
      </c>
      <c r="C107" s="149">
        <v>0</v>
      </c>
      <c r="D107" s="156">
        <v>0.99822999999999995</v>
      </c>
      <c r="E107" s="260">
        <v>0.99819999999999998</v>
      </c>
      <c r="F107" s="193">
        <f t="shared" si="11"/>
        <v>1</v>
      </c>
      <c r="G107" s="194">
        <f t="shared" si="9"/>
        <v>1</v>
      </c>
      <c r="H107" s="149"/>
    </row>
    <row r="108" spans="1:8" x14ac:dyDescent="0.35">
      <c r="A108" s="149"/>
      <c r="B108" s="149"/>
      <c r="C108" s="149"/>
      <c r="D108" s="149"/>
      <c r="E108" s="149"/>
      <c r="F108" s="149"/>
      <c r="G108" s="149"/>
      <c r="H108" s="149"/>
    </row>
  </sheetData>
  <sheetProtection password="C877" sheet="1" objects="1" scenarios="1"/>
  <mergeCells count="2">
    <mergeCell ref="J5:P5"/>
    <mergeCell ref="T5:Z5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971777" r:id="rId3">
          <objectPr defaultSize="0" autoPict="0" r:id="rId4">
            <anchor moveWithCells="1" sizeWithCells="1">
              <from>
                <xdr:col>9</xdr:col>
                <xdr:colOff>0</xdr:colOff>
                <xdr:row>40</xdr:row>
                <xdr:rowOff>0</xdr:rowOff>
              </from>
              <to>
                <xdr:col>11</xdr:col>
                <xdr:colOff>69850</xdr:colOff>
                <xdr:row>41</xdr:row>
                <xdr:rowOff>44450</xdr:rowOff>
              </to>
            </anchor>
          </objectPr>
        </oleObject>
      </mc:Choice>
      <mc:Fallback>
        <oleObject progId="Equation.DSMT4" shapeId="971777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P28" sqref="P28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3.3204998112212891E-8</v>
      </c>
      <c r="O5" s="35">
        <f t="shared" ref="O5:O23" si="2">(1-O$34)-(1-O$34)*(1-M5)</f>
        <v>4.5430789880063216E-8</v>
      </c>
      <c r="P5" s="35">
        <f>(1-P$34)-(1-P$34)*(1-M5)</f>
        <v>5.1554052471480816E-8</v>
      </c>
      <c r="Q5" s="35">
        <f>(1-Q$34)-(1-Q$34)*(1-M5)</f>
        <v>5.4668713556083048E-8</v>
      </c>
      <c r="R5" s="139">
        <f>(1-R$34)-(1-R$34)*(1-M5)</f>
        <v>5.623843907232029E-8</v>
      </c>
      <c r="S5" s="139">
        <f>(1-S$34)-(1-S$34)*(1-M5)</f>
        <v>5.7023040178627582E-8</v>
      </c>
      <c r="T5" s="85">
        <f>(1-T$34)-(1-T$34)*(1-M5)</f>
        <v>5.7413268639283643E-8</v>
      </c>
      <c r="U5" s="85">
        <f t="shared" ref="U5:U33" si="3">(1-U$34)-(1-U$34)*(1-M5)</f>
        <v>5.7606835357493225E-8</v>
      </c>
      <c r="V5" s="85">
        <f t="shared" ref="V5:V33" si="4">(1-V$34)-(1-V$34)*(1-M5)</f>
        <v>5.7702719546970371E-8</v>
      </c>
      <c r="W5" s="85">
        <f t="shared" ref="W5:AC20" si="5">(1-W$34)-(1-W$34)*(1-$M5)</f>
        <v>5.7750183468652239E-8</v>
      </c>
      <c r="X5" s="85">
        <f t="shared" si="5"/>
        <v>5.7773670569805091E-8</v>
      </c>
      <c r="Y5" s="85">
        <f t="shared" si="5"/>
        <v>5.7785290996648087E-8</v>
      </c>
      <c r="Z5" s="85">
        <f t="shared" si="5"/>
        <v>5.7791039842491898E-8</v>
      </c>
      <c r="AA5" s="85">
        <f t="shared" si="5"/>
        <v>5.7793883734280627E-8</v>
      </c>
      <c r="AB5" s="85">
        <f t="shared" si="5"/>
        <v>5.779529055338628E-8</v>
      </c>
      <c r="AC5" s="85">
        <f t="shared" si="5"/>
        <v>5.7795986496689267E-8</v>
      </c>
      <c r="AD5" s="140">
        <f>100*AC5</f>
        <v>5.7795986496689267E-6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2.027273338089941E-8</v>
      </c>
      <c r="O8" s="126">
        <f t="shared" si="2"/>
        <v>2.7736977631365178E-8</v>
      </c>
      <c r="P8" s="126">
        <f t="shared" si="7"/>
        <v>3.1475428985405784E-8</v>
      </c>
      <c r="Q8" s="126">
        <f t="shared" si="8"/>
        <v>3.3377031083414721E-8</v>
      </c>
      <c r="R8" s="135">
        <f t="shared" si="9"/>
        <v>3.4335399634599639E-8</v>
      </c>
      <c r="S8" s="135">
        <f t="shared" si="10"/>
        <v>3.481442417685443E-8</v>
      </c>
      <c r="T8" s="135">
        <f>(1-T$34)-(1-T$34)*(1-M8)</f>
        <v>3.5052671376600841E-8</v>
      </c>
      <c r="U8" s="135">
        <f t="shared" si="3"/>
        <v>3.5170850176680091E-8</v>
      </c>
      <c r="V8" s="135">
        <f t="shared" si="4"/>
        <v>3.5229390571434038E-8</v>
      </c>
      <c r="W8" s="135">
        <f t="shared" si="5"/>
        <v>3.5258368835666687E-8</v>
      </c>
      <c r="X8" s="135">
        <f t="shared" si="5"/>
        <v>3.5272708476252745E-8</v>
      </c>
      <c r="Y8" s="135">
        <f t="shared" si="5"/>
        <v>3.5279803134447008E-8</v>
      </c>
      <c r="Z8" s="135">
        <f t="shared" si="5"/>
        <v>3.5283312993517058E-8</v>
      </c>
      <c r="AA8" s="135">
        <f t="shared" si="5"/>
        <v>3.5285049271305269E-8</v>
      </c>
      <c r="AB8" s="135">
        <f t="shared" si="5"/>
        <v>3.528590819534827E-8</v>
      </c>
      <c r="AC8" s="135">
        <f t="shared" si="5"/>
        <v>3.5286333077699794E-8</v>
      </c>
      <c r="AD8" s="86">
        <f t="shared" si="11"/>
        <v>3.5286333077699794E-6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3.0654472626956419E-8</v>
      </c>
      <c r="O9" s="126">
        <f t="shared" si="2"/>
        <v>4.1941183082094824E-8</v>
      </c>
      <c r="P9" s="126">
        <f t="shared" si="7"/>
        <v>4.7594108709692051E-8</v>
      </c>
      <c r="Q9" s="126">
        <f t="shared" si="8"/>
        <v>5.0469528056762414E-8</v>
      </c>
      <c r="R9" s="135">
        <f t="shared" si="9"/>
        <v>5.1918680576967802E-8</v>
      </c>
      <c r="S9" s="135">
        <f t="shared" si="10"/>
        <v>5.2643015335807064E-8</v>
      </c>
      <c r="T9" s="135">
        <f t="shared" ref="T9:T33" si="13">(1-T$34)-(1-T$34)*(1-M9)</f>
        <v>5.3003269717688539E-8</v>
      </c>
      <c r="U9" s="135">
        <f t="shared" si="3"/>
        <v>5.3181968273641189E-8</v>
      </c>
      <c r="V9" s="135">
        <f t="shared" si="4"/>
        <v>5.3270487465617578E-8</v>
      </c>
      <c r="W9" s="135">
        <f t="shared" si="5"/>
        <v>5.3314305636931181E-8</v>
      </c>
      <c r="X9" s="135">
        <f t="shared" si="5"/>
        <v>5.3335988681180169E-8</v>
      </c>
      <c r="Y9" s="135">
        <f t="shared" si="5"/>
        <v>5.3346716488711365E-8</v>
      </c>
      <c r="Z9" s="135">
        <f t="shared" si="5"/>
        <v>5.3352023743347132E-8</v>
      </c>
      <c r="AA9" s="135">
        <f t="shared" si="5"/>
        <v>5.3354649198755766E-8</v>
      </c>
      <c r="AB9" s="135">
        <f t="shared" si="5"/>
        <v>5.3355947993161124E-8</v>
      </c>
      <c r="AC9" s="135">
        <f t="shared" si="5"/>
        <v>5.3356590423714323E-8</v>
      </c>
      <c r="AD9" s="86">
        <f t="shared" si="11"/>
        <v>5.3356590423714323E-6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1.7169954430462653E-8</v>
      </c>
      <c r="O11" s="126">
        <f t="shared" si="2"/>
        <v>2.3491782435991482E-8</v>
      </c>
      <c r="P11" s="126">
        <f t="shared" si="7"/>
        <v>2.6658056984096845E-8</v>
      </c>
      <c r="Q11" s="126">
        <f t="shared" si="8"/>
        <v>2.8268615392956775E-8</v>
      </c>
      <c r="R11" s="135">
        <f t="shared" si="9"/>
        <v>2.9080303887152326E-8</v>
      </c>
      <c r="S11" s="135">
        <f t="shared" si="10"/>
        <v>2.948601285357455E-8</v>
      </c>
      <c r="T11" s="135">
        <f t="shared" si="13"/>
        <v>2.9687795888300172E-8</v>
      </c>
      <c r="U11" s="135">
        <f t="shared" si="3"/>
        <v>2.9787887156906834E-8</v>
      </c>
      <c r="V11" s="135">
        <f t="shared" si="4"/>
        <v>2.9837467885318603E-8</v>
      </c>
      <c r="W11" s="135">
        <f t="shared" si="5"/>
        <v>2.9862010975101327E-8</v>
      </c>
      <c r="X11" s="135">
        <f t="shared" si="5"/>
        <v>2.9874155926812307E-8</v>
      </c>
      <c r="Y11" s="135">
        <f t="shared" si="5"/>
        <v>2.9880164731377334E-8</v>
      </c>
      <c r="Z11" s="135">
        <f t="shared" si="5"/>
        <v>2.9883137353525768E-8</v>
      </c>
      <c r="AA11" s="135">
        <f t="shared" si="5"/>
        <v>2.9884607899433036E-8</v>
      </c>
      <c r="AB11" s="135">
        <f t="shared" si="5"/>
        <v>2.9885335373069921E-8</v>
      </c>
      <c r="AC11" s="135">
        <f t="shared" si="5"/>
        <v>2.9885695251863353E-8</v>
      </c>
      <c r="AD11" s="86">
        <f t="shared" si="11"/>
        <v>2.9885695251863353E-6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1.6248340672930794E-8</v>
      </c>
      <c r="O12" s="126">
        <f t="shared" si="2"/>
        <v>2.2230838503389805E-8</v>
      </c>
      <c r="P12" s="126">
        <f t="shared" si="7"/>
        <v>2.5227160194152276E-8</v>
      </c>
      <c r="Q12" s="126">
        <f t="shared" si="8"/>
        <v>2.6751270365554802E-8</v>
      </c>
      <c r="R12" s="135">
        <f t="shared" si="9"/>
        <v>2.7519390710661895E-8</v>
      </c>
      <c r="S12" s="135">
        <f t="shared" si="10"/>
        <v>2.7903322874500702E-8</v>
      </c>
      <c r="T12" s="135">
        <f t="shared" si="13"/>
        <v>2.809427496197614E-8</v>
      </c>
      <c r="U12" s="135">
        <f t="shared" si="3"/>
        <v>2.8188993805855489E-8</v>
      </c>
      <c r="V12" s="135">
        <f t="shared" si="4"/>
        <v>2.8235913218654929E-8</v>
      </c>
      <c r="W12" s="135">
        <f t="shared" si="5"/>
        <v>2.8259138917796633E-8</v>
      </c>
      <c r="X12" s="135">
        <f t="shared" si="5"/>
        <v>2.8270631946547553E-8</v>
      </c>
      <c r="Y12" s="135">
        <f t="shared" si="5"/>
        <v>2.8276318231323927E-8</v>
      </c>
      <c r="Z12" s="135">
        <f t="shared" si="5"/>
        <v>2.8279131314423722E-8</v>
      </c>
      <c r="AA12" s="135">
        <f t="shared" si="5"/>
        <v>2.8280522923473939E-8</v>
      </c>
      <c r="AB12" s="135">
        <f t="shared" si="5"/>
        <v>2.8281211372771509E-8</v>
      </c>
      <c r="AC12" s="135">
        <f t="shared" si="5"/>
        <v>2.8281551878173161E-8</v>
      </c>
      <c r="AD12" s="86">
        <f t="shared" si="11"/>
        <v>2.8281551878173161E-6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2.8996426565397471E-8</v>
      </c>
      <c r="O13" s="126">
        <f t="shared" si="2"/>
        <v>3.9672658852518694E-8</v>
      </c>
      <c r="P13" s="126">
        <f t="shared" si="7"/>
        <v>4.5019827810133251E-8</v>
      </c>
      <c r="Q13" s="126">
        <f t="shared" si="8"/>
        <v>4.773972073213173E-8</v>
      </c>
      <c r="R13" s="135">
        <f t="shared" si="9"/>
        <v>4.9110491229242825E-8</v>
      </c>
      <c r="S13" s="135">
        <f t="shared" si="10"/>
        <v>4.9795647938388754E-8</v>
      </c>
      <c r="T13" s="135">
        <f t="shared" si="13"/>
        <v>5.0136416851476184E-8</v>
      </c>
      <c r="U13" s="135">
        <f t="shared" si="3"/>
        <v>5.030544991679875E-8</v>
      </c>
      <c r="V13" s="135">
        <f t="shared" si="4"/>
        <v>5.0389181271981442E-8</v>
      </c>
      <c r="W13" s="135">
        <f t="shared" si="5"/>
        <v>5.0430629339182076E-8</v>
      </c>
      <c r="X13" s="135">
        <f t="shared" si="5"/>
        <v>5.0451139599339001E-8</v>
      </c>
      <c r="Y13" s="135">
        <f t="shared" si="5"/>
        <v>5.0461287204317529E-8</v>
      </c>
      <c r="Z13" s="135">
        <f t="shared" si="5"/>
        <v>5.0466307410790279E-8</v>
      </c>
      <c r="AA13" s="135">
        <f t="shared" si="5"/>
        <v>5.0468790813162911E-8</v>
      </c>
      <c r="AB13" s="135">
        <f t="shared" si="5"/>
        <v>5.0470019385961962E-8</v>
      </c>
      <c r="AC13" s="135">
        <f t="shared" si="5"/>
        <v>5.047062706653449E-8</v>
      </c>
      <c r="AD13" s="86">
        <f t="shared" si="11"/>
        <v>5.047062706653449E-6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1.9976761661544273E-8</v>
      </c>
      <c r="O14" s="126">
        <f t="shared" si="2"/>
        <v>2.7332031721227779E-8</v>
      </c>
      <c r="P14" s="126">
        <f t="shared" si="7"/>
        <v>3.1015903567688241E-8</v>
      </c>
      <c r="Q14" s="126">
        <f t="shared" si="8"/>
        <v>3.2889743206698796E-8</v>
      </c>
      <c r="R14" s="135">
        <f t="shared" si="9"/>
        <v>3.3834120116704725E-8</v>
      </c>
      <c r="S14" s="135">
        <f t="shared" si="10"/>
        <v>3.4306151142082797E-8</v>
      </c>
      <c r="T14" s="135">
        <f t="shared" si="13"/>
        <v>3.4540920013093057E-8</v>
      </c>
      <c r="U14" s="135">
        <f t="shared" si="3"/>
        <v>3.4657373415569737E-8</v>
      </c>
      <c r="V14" s="135">
        <f t="shared" si="4"/>
        <v>3.4715059216150479E-8</v>
      </c>
      <c r="W14" s="135">
        <f t="shared" si="5"/>
        <v>3.4743614374388443E-8</v>
      </c>
      <c r="X14" s="135">
        <f t="shared" si="5"/>
        <v>3.4757744682423208E-8</v>
      </c>
      <c r="Y14" s="135">
        <f t="shared" si="5"/>
        <v>3.4764735756809273E-8</v>
      </c>
      <c r="Z14" s="135">
        <f t="shared" si="5"/>
        <v>3.4768194379086736E-8</v>
      </c>
      <c r="AA14" s="135">
        <f t="shared" si="5"/>
        <v>3.4769905343789986E-8</v>
      </c>
      <c r="AB14" s="135">
        <f t="shared" si="5"/>
        <v>3.4770751722312809E-8</v>
      </c>
      <c r="AC14" s="135">
        <f t="shared" si="5"/>
        <v>3.4771170387415395E-8</v>
      </c>
      <c r="AD14" s="86">
        <f t="shared" si="11"/>
        <v>3.4771170387415395E-6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0.17226613614703309</v>
      </c>
      <c r="O15" s="130">
        <f t="shared" si="2"/>
        <v>0.2356930305438345</v>
      </c>
      <c r="P15" s="130">
        <f t="shared" si="7"/>
        <v>0.26746025986089544</v>
      </c>
      <c r="Q15" s="130">
        <f t="shared" si="8"/>
        <v>0.28361899071057928</v>
      </c>
      <c r="R15" s="137">
        <f t="shared" si="9"/>
        <v>0.2917626608480397</v>
      </c>
      <c r="S15" s="137">
        <f t="shared" si="10"/>
        <v>0.2958331384100874</v>
      </c>
      <c r="T15" s="137">
        <f t="shared" si="13"/>
        <v>0.29785762716886283</v>
      </c>
      <c r="U15" s="137">
        <f t="shared" si="3"/>
        <v>0.29886184316675074</v>
      </c>
      <c r="V15" s="137">
        <f t="shared" si="4"/>
        <v>0.29935928637804682</v>
      </c>
      <c r="W15" s="137">
        <f t="shared" si="5"/>
        <v>0.2996055270994013</v>
      </c>
      <c r="X15" s="137">
        <f t="shared" si="5"/>
        <v>0.29972737736946531</v>
      </c>
      <c r="Y15" s="137">
        <f t="shared" si="5"/>
        <v>0.29978766368117227</v>
      </c>
      <c r="Z15" s="137">
        <f t="shared" si="5"/>
        <v>0.29981748824136678</v>
      </c>
      <c r="AA15" s="137">
        <f t="shared" si="5"/>
        <v>0.29983224228677252</v>
      </c>
      <c r="AB15" s="137">
        <f t="shared" si="5"/>
        <v>0.29983954087971576</v>
      </c>
      <c r="AC15" s="137">
        <f t="shared" si="5"/>
        <v>0.29984315134103745</v>
      </c>
      <c r="AD15" s="87">
        <f t="shared" si="11"/>
        <v>29.984315134103745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1.607744926079846E-8</v>
      </c>
      <c r="O18" s="126">
        <f t="shared" si="2"/>
        <v>2.1997026394826591E-8</v>
      </c>
      <c r="P18" s="126">
        <f t="shared" si="7"/>
        <v>2.4961834377279501E-8</v>
      </c>
      <c r="Q18" s="126">
        <f t="shared" si="8"/>
        <v>2.6469914760074431E-8</v>
      </c>
      <c r="R18" s="135">
        <f t="shared" si="9"/>
        <v>2.7229956400809385E-8</v>
      </c>
      <c r="S18" s="135">
        <f t="shared" si="10"/>
        <v>2.7609850572485328E-8</v>
      </c>
      <c r="T18" s="135">
        <f t="shared" si="13"/>
        <v>2.779879432202037E-8</v>
      </c>
      <c r="U18" s="135">
        <f t="shared" si="3"/>
        <v>2.7892516962779723E-8</v>
      </c>
      <c r="V18" s="135">
        <f t="shared" si="4"/>
        <v>2.7938942881444717E-8</v>
      </c>
      <c r="W18" s="135">
        <f t="shared" si="5"/>
        <v>2.7961924331521004E-8</v>
      </c>
      <c r="X18" s="135">
        <f t="shared" si="5"/>
        <v>2.7973296512495693E-8</v>
      </c>
      <c r="Y18" s="135">
        <f t="shared" si="5"/>
        <v>2.797892295625104E-8</v>
      </c>
      <c r="Z18" s="135">
        <f t="shared" si="5"/>
        <v>2.7981706451907229E-8</v>
      </c>
      <c r="AA18" s="135">
        <f t="shared" si="5"/>
        <v>2.7983083461524672E-8</v>
      </c>
      <c r="AB18" s="135">
        <f t="shared" si="5"/>
        <v>2.798376463886143E-8</v>
      </c>
      <c r="AC18" s="135">
        <f t="shared" si="5"/>
        <v>2.7984101591549404E-8</v>
      </c>
      <c r="AD18" s="86">
        <f t="shared" si="11"/>
        <v>2.7984101591549404E-6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1.9599747325127481E-8</v>
      </c>
      <c r="O19" s="126">
        <f t="shared" si="2"/>
        <v>2.6816203979596054E-8</v>
      </c>
      <c r="P19" s="126">
        <f t="shared" si="7"/>
        <v>3.0430551412052864E-8</v>
      </c>
      <c r="Q19" s="126">
        <f t="shared" si="8"/>
        <v>3.2269026728481975E-8</v>
      </c>
      <c r="R19" s="135">
        <f t="shared" si="9"/>
        <v>3.3195580728673235E-8</v>
      </c>
      <c r="S19" s="135">
        <f t="shared" si="10"/>
        <v>3.3658703268990564E-8</v>
      </c>
      <c r="T19" s="135">
        <f t="shared" si="13"/>
        <v>3.388904146195415E-8</v>
      </c>
      <c r="U19" s="135">
        <f t="shared" si="3"/>
        <v>3.4003297122442433E-8</v>
      </c>
      <c r="V19" s="135">
        <f t="shared" si="4"/>
        <v>3.4059894182814077E-8</v>
      </c>
      <c r="W19" s="135">
        <f t="shared" si="5"/>
        <v>3.4087910494307039E-8</v>
      </c>
      <c r="X19" s="135">
        <f t="shared" si="5"/>
        <v>3.4101774126771289E-8</v>
      </c>
      <c r="Y19" s="135">
        <f t="shared" si="5"/>
        <v>3.4108633251150877E-8</v>
      </c>
      <c r="Z19" s="135">
        <f t="shared" si="5"/>
        <v>3.4112026536803342E-8</v>
      </c>
      <c r="AA19" s="135">
        <f t="shared" si="5"/>
        <v>3.4113705194016575E-8</v>
      </c>
      <c r="AB19" s="135">
        <f t="shared" si="5"/>
        <v>3.4114535640838994E-8</v>
      </c>
      <c r="AC19" s="135">
        <f t="shared" si="5"/>
        <v>3.4114946423358106E-8</v>
      </c>
      <c r="AD19" s="86">
        <f t="shared" si="11"/>
        <v>3.4114946423358106E-6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7.534095253225459E-8</v>
      </c>
      <c r="O20" s="126">
        <f t="shared" si="2"/>
        <v>1.0308083656096478E-7</v>
      </c>
      <c r="P20" s="126">
        <f t="shared" si="7"/>
        <v>1.1697430030155331E-7</v>
      </c>
      <c r="Q20" s="126">
        <f t="shared" si="8"/>
        <v>1.2404135479870959E-7</v>
      </c>
      <c r="R20" s="135">
        <f t="shared" si="9"/>
        <v>1.2760300588388063E-7</v>
      </c>
      <c r="S20" s="135">
        <f t="shared" si="10"/>
        <v>1.2938323767919258E-7</v>
      </c>
      <c r="T20" s="135">
        <f t="shared" si="13"/>
        <v>1.3026865203213944E-7</v>
      </c>
      <c r="U20" s="135">
        <f t="shared" si="3"/>
        <v>1.3070784798951962E-7</v>
      </c>
      <c r="V20" s="135">
        <f t="shared" si="4"/>
        <v>1.3092540579462408E-7</v>
      </c>
      <c r="W20" s="135">
        <f t="shared" si="5"/>
        <v>1.3103309970396992E-7</v>
      </c>
      <c r="X20" s="135">
        <f t="shared" si="5"/>
        <v>1.3108639118630805E-7</v>
      </c>
      <c r="Y20" s="135">
        <f t="shared" si="5"/>
        <v>1.3111275753985296E-7</v>
      </c>
      <c r="Z20" s="135">
        <f t="shared" si="5"/>
        <v>1.3112580132812468E-7</v>
      </c>
      <c r="AA20" s="135">
        <f t="shared" si="5"/>
        <v>1.311322540553661E-7</v>
      </c>
      <c r="AB20" s="135">
        <f t="shared" si="5"/>
        <v>1.3113544611309536E-7</v>
      </c>
      <c r="AC20" s="135">
        <f t="shared" si="5"/>
        <v>1.3113702518330328E-7</v>
      </c>
      <c r="AD20" s="86">
        <f t="shared" si="11"/>
        <v>1.3113702518330328E-5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1.4785749485879407E-8</v>
      </c>
      <c r="O21" s="126">
        <f t="shared" si="2"/>
        <v>2.0229733971310893E-8</v>
      </c>
      <c r="P21" s="126">
        <f t="shared" si="7"/>
        <v>2.2956342382585149E-8</v>
      </c>
      <c r="Q21" s="126">
        <f t="shared" si="8"/>
        <v>2.4343260018877544E-8</v>
      </c>
      <c r="R21" s="135">
        <f t="shared" si="9"/>
        <v>2.5042238172012787E-8</v>
      </c>
      <c r="S21" s="135">
        <f t="shared" si="10"/>
        <v>2.539161075842955E-8</v>
      </c>
      <c r="T21" s="135">
        <f t="shared" si="13"/>
        <v>2.556537431752659E-8</v>
      </c>
      <c r="U21" s="135">
        <f t="shared" si="3"/>
        <v>2.5651567037154877E-8</v>
      </c>
      <c r="V21" s="135">
        <f t="shared" si="4"/>
        <v>2.569426305054634E-8</v>
      </c>
      <c r="W21" s="135">
        <f t="shared" ref="W21:AC33" si="15">(1-W$34)-(1-W$34)*(1-$M21)</f>
        <v>2.5715398088710373E-8</v>
      </c>
      <c r="X21" s="135">
        <f t="shared" si="15"/>
        <v>2.5725856611646947E-8</v>
      </c>
      <c r="Y21" s="135">
        <f t="shared" si="15"/>
        <v>2.5731031028097817E-8</v>
      </c>
      <c r="Z21" s="135">
        <f t="shared" si="15"/>
        <v>2.5733590869325695E-8</v>
      </c>
      <c r="AA21" s="135">
        <f t="shared" si="15"/>
        <v>2.5734857245218734E-8</v>
      </c>
      <c r="AB21" s="135">
        <f t="shared" si="15"/>
        <v>2.5735483688560379E-8</v>
      </c>
      <c r="AC21" s="135">
        <f t="shared" si="15"/>
        <v>2.5735793551806552E-8</v>
      </c>
      <c r="AD21" s="86">
        <f t="shared" si="11"/>
        <v>2.5735793551806552E-6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1.5280365250891492E-8</v>
      </c>
      <c r="O22" s="126">
        <f t="shared" si="2"/>
        <v>2.0906462949721316E-8</v>
      </c>
      <c r="P22" s="126">
        <f t="shared" si="7"/>
        <v>2.3724282427473042E-8</v>
      </c>
      <c r="Q22" s="126">
        <f t="shared" si="8"/>
        <v>2.5157595506808406E-8</v>
      </c>
      <c r="R22" s="135">
        <f t="shared" si="9"/>
        <v>2.5879956011554128E-8</v>
      </c>
      <c r="S22" s="135">
        <f t="shared" si="10"/>
        <v>2.6241015860239969E-8</v>
      </c>
      <c r="T22" s="135">
        <f t="shared" si="13"/>
        <v>2.6420592214027039E-8</v>
      </c>
      <c r="U22" s="135">
        <f t="shared" si="3"/>
        <v>2.6509668293872579E-8</v>
      </c>
      <c r="V22" s="135">
        <f t="shared" si="4"/>
        <v>2.655379249816292E-8</v>
      </c>
      <c r="W22" s="135">
        <f t="shared" si="15"/>
        <v>2.6575634581860186E-8</v>
      </c>
      <c r="X22" s="135">
        <f t="shared" si="15"/>
        <v>2.6586442936071819E-8</v>
      </c>
      <c r="Y22" s="135">
        <f t="shared" si="15"/>
        <v>2.659179049180338E-8</v>
      </c>
      <c r="Z22" s="135">
        <f t="shared" si="15"/>
        <v>2.6594435986737608E-8</v>
      </c>
      <c r="AA22" s="135">
        <f t="shared" si="15"/>
        <v>2.6595744717639036E-8</v>
      </c>
      <c r="AB22" s="135">
        <f t="shared" si="15"/>
        <v>2.6596392088684695E-8</v>
      </c>
      <c r="AC22" s="135">
        <f t="shared" si="15"/>
        <v>2.6596712332516148E-8</v>
      </c>
      <c r="AD22" s="86">
        <f t="shared" si="11"/>
        <v>2.6596712332516148E-6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1.4260596786774826E-8</v>
      </c>
      <c r="O23" s="126">
        <f t="shared" si="2"/>
        <v>1.951122460819299E-8</v>
      </c>
      <c r="P23" s="126">
        <f t="shared" si="7"/>
        <v>2.2140990707519848E-8</v>
      </c>
      <c r="Q23" s="126">
        <f t="shared" si="8"/>
        <v>2.3478648525365742E-8</v>
      </c>
      <c r="R23" s="135">
        <f t="shared" si="9"/>
        <v>2.4152800759402737E-8</v>
      </c>
      <c r="S23" s="135">
        <f t="shared" si="10"/>
        <v>2.4489764494095567E-8</v>
      </c>
      <c r="T23" s="135">
        <f t="shared" si="13"/>
        <v>2.4657356434421018E-8</v>
      </c>
      <c r="U23" s="135">
        <f t="shared" si="3"/>
        <v>2.4740487769570052E-8</v>
      </c>
      <c r="V23" s="135">
        <f t="shared" si="4"/>
        <v>2.478166732933218E-8</v>
      </c>
      <c r="W23" s="135">
        <f t="shared" si="15"/>
        <v>2.4802051690198113E-8</v>
      </c>
      <c r="X23" s="135">
        <f t="shared" si="15"/>
        <v>2.4812138732510647E-8</v>
      </c>
      <c r="Y23" s="135">
        <f t="shared" si="15"/>
        <v>2.4817129407050942E-8</v>
      </c>
      <c r="Z23" s="135">
        <f t="shared" si="15"/>
        <v>2.4819598321013103E-8</v>
      </c>
      <c r="AA23" s="135">
        <f t="shared" si="15"/>
        <v>2.4820819732873645E-8</v>
      </c>
      <c r="AB23" s="135">
        <f t="shared" si="15"/>
        <v>2.4821423916243646E-8</v>
      </c>
      <c r="AC23" s="135">
        <f t="shared" si="15"/>
        <v>2.4821722788281875E-8</v>
      </c>
      <c r="AD23" s="86">
        <f t="shared" si="11"/>
        <v>2.4821722788281875E-6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1.3469695081536059E-8</v>
      </c>
      <c r="O24" s="126">
        <f>(1-O$34)-(1-O$34)*(1-M24)</f>
        <v>1.8429119758023305E-8</v>
      </c>
      <c r="P24" s="126">
        <f t="shared" si="7"/>
        <v>2.091303741291739E-8</v>
      </c>
      <c r="Q24" s="126">
        <f t="shared" si="8"/>
        <v>2.2176507852300631E-8</v>
      </c>
      <c r="R24" s="135">
        <f t="shared" si="9"/>
        <v>2.2813271161048476E-8</v>
      </c>
      <c r="S24" s="135">
        <f t="shared" si="10"/>
        <v>2.3131546678101245E-8</v>
      </c>
      <c r="T24" s="135">
        <f t="shared" si="13"/>
        <v>2.3289843886775685E-8</v>
      </c>
      <c r="U24" s="135">
        <f t="shared" si="3"/>
        <v>2.3368364743259207E-8</v>
      </c>
      <c r="V24" s="135">
        <f t="shared" si="4"/>
        <v>2.3407260407726227E-8</v>
      </c>
      <c r="W24" s="135">
        <f t="shared" si="15"/>
        <v>2.3426514228486184E-8</v>
      </c>
      <c r="X24" s="135">
        <f t="shared" si="15"/>
        <v>2.3436041884927761E-8</v>
      </c>
      <c r="Y24" s="135">
        <f t="shared" si="15"/>
        <v>2.3440755725356865E-8</v>
      </c>
      <c r="Z24" s="135">
        <f t="shared" si="15"/>
        <v>2.3443087748820091E-8</v>
      </c>
      <c r="AA24" s="135">
        <f t="shared" si="15"/>
        <v>2.3444241381564979E-8</v>
      </c>
      <c r="AB24" s="135">
        <f t="shared" si="15"/>
        <v>2.3444812091710787E-8</v>
      </c>
      <c r="AC24" s="135">
        <f t="shared" si="15"/>
        <v>2.3445094365914798E-8</v>
      </c>
      <c r="AD24" s="86">
        <f t="shared" si="11"/>
        <v>2.3445094365914798E-6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1.4344144594335972E-8</v>
      </c>
      <c r="O25" s="126">
        <f>(1-O$34)-(1-O$34)*(1-M25)</f>
        <v>1.9625533975720089E-8</v>
      </c>
      <c r="P25" s="126">
        <f t="shared" si="7"/>
        <v>2.2270706945271002E-8</v>
      </c>
      <c r="Q25" s="126">
        <f t="shared" si="8"/>
        <v>2.3616201660914271E-8</v>
      </c>
      <c r="R25" s="135">
        <f t="shared" si="9"/>
        <v>2.4294303513361371E-8</v>
      </c>
      <c r="S25" s="135">
        <f t="shared" si="10"/>
        <v>2.4633241391125438E-8</v>
      </c>
      <c r="T25" s="135">
        <f t="shared" si="13"/>
        <v>2.4801815157182716E-8</v>
      </c>
      <c r="U25" s="135">
        <f t="shared" si="3"/>
        <v>2.4885433602683804E-8</v>
      </c>
      <c r="V25" s="135">
        <f t="shared" si="4"/>
        <v>2.4926854358398032E-8</v>
      </c>
      <c r="W25" s="135">
        <f t="shared" si="15"/>
        <v>2.4947358179261414E-8</v>
      </c>
      <c r="X25" s="135">
        <f t="shared" si="15"/>
        <v>2.495750434095001E-8</v>
      </c>
      <c r="Y25" s="135">
        <f t="shared" si="15"/>
        <v>2.4962524214355852E-8</v>
      </c>
      <c r="Z25" s="135">
        <f t="shared" si="15"/>
        <v>2.4965007616728485E-8</v>
      </c>
      <c r="AA25" s="135">
        <f t="shared" si="15"/>
        <v>2.4966236134016384E-8</v>
      </c>
      <c r="AB25" s="135">
        <f t="shared" si="15"/>
        <v>2.4966843870100064E-8</v>
      </c>
      <c r="AC25" s="135">
        <f t="shared" si="15"/>
        <v>2.4967144518495132E-8</v>
      </c>
      <c r="AD25" s="86">
        <f t="shared" si="11"/>
        <v>2.4967144518495132E-6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1.334017968313006E-8</v>
      </c>
      <c r="O33" s="126">
        <f>(1-O$34)-(1-O$34)*(1-M33)</f>
        <v>1.8251917921485727E-8</v>
      </c>
      <c r="P33" s="126">
        <f t="shared" si="7"/>
        <v>2.0711951875806989E-8</v>
      </c>
      <c r="Q33" s="126">
        <f t="shared" si="8"/>
        <v>2.1963273699743269E-8</v>
      </c>
      <c r="R33" s="135">
        <f t="shared" si="9"/>
        <v>2.259391429504376E-8</v>
      </c>
      <c r="S33" s="135">
        <f t="shared" si="10"/>
        <v>2.2909129482329149E-8</v>
      </c>
      <c r="T33" s="135">
        <f t="shared" si="13"/>
        <v>2.306590463074798E-8</v>
      </c>
      <c r="U33" s="135">
        <f t="shared" si="3"/>
        <v>2.3143670480063605E-8</v>
      </c>
      <c r="V33" s="135">
        <f t="shared" si="4"/>
        <v>2.318219216590478E-8</v>
      </c>
      <c r="W33" s="135">
        <f t="shared" si="15"/>
        <v>2.3201260856975381E-8</v>
      </c>
      <c r="X33" s="135">
        <f t="shared" si="15"/>
        <v>2.3210696864506275E-8</v>
      </c>
      <c r="Y33" s="135">
        <f t="shared" si="15"/>
        <v>2.3215365407835975E-8</v>
      </c>
      <c r="Z33" s="135">
        <f t="shared" si="15"/>
        <v>2.3217675004794103E-8</v>
      </c>
      <c r="AA33" s="135">
        <f t="shared" si="15"/>
        <v>2.3218817535308744E-8</v>
      </c>
      <c r="AB33" s="135">
        <f t="shared" si="15"/>
        <v>2.3219382749850581E-8</v>
      </c>
      <c r="AC33" s="135">
        <f t="shared" si="15"/>
        <v>2.3219662359519333E-8</v>
      </c>
      <c r="AD33" s="86">
        <f t="shared" si="11"/>
        <v>2.3219662359519333E-6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0.82773350083039954</v>
      </c>
      <c r="O34" s="132">
        <f>(K36*L40-L39)/(E34*O44*L40-L39)</f>
        <v>0.76430647277184338</v>
      </c>
      <c r="P34" s="132">
        <f>(K36*L40-L39)/(E34*P44*L40-L39)</f>
        <v>0.7325391765105681</v>
      </c>
      <c r="Q34" s="132">
        <f>(K36*L40-L39)/(E34*Q44*L40-L39)</f>
        <v>0.71638041160901489</v>
      </c>
      <c r="R34" s="138">
        <f>(K36*L40-L39)/(E34*R44*L40-L39)</f>
        <v>0.7082367243101082</v>
      </c>
      <c r="S34" s="138">
        <f>(K36*L40-L39)/(E34*S44*L40-L39)</f>
        <v>0.70416623817019808</v>
      </c>
      <c r="T34" s="138">
        <f>(K36*L40-L39)/(E34*T44*L40-L39)</f>
        <v>0.70214174514514538</v>
      </c>
      <c r="U34" s="138">
        <f>(K36*L40-L39)/(E34*U44*L40-L39)</f>
        <v>0.70113752703103727</v>
      </c>
      <c r="V34" s="138">
        <f t="shared" ref="V34:AC34" si="17">($K36*$L40-$L39)/($E34*V44*$L40-$L39)</f>
        <v>0.70064008277146139</v>
      </c>
      <c r="W34" s="138">
        <f t="shared" si="17"/>
        <v>0.7003938415311951</v>
      </c>
      <c r="X34" s="138">
        <f t="shared" si="17"/>
        <v>0.70027199100435167</v>
      </c>
      <c r="Y34" s="138">
        <f t="shared" si="17"/>
        <v>0.70021170456560122</v>
      </c>
      <c r="Z34" s="138">
        <f t="shared" si="17"/>
        <v>0.70018187994255632</v>
      </c>
      <c r="AA34" s="138">
        <f t="shared" si="17"/>
        <v>0.70016712586605889</v>
      </c>
      <c r="AB34" s="138">
        <f t="shared" si="17"/>
        <v>0.70015982725773507</v>
      </c>
      <c r="AC34" s="138">
        <f t="shared" si="17"/>
        <v>0.70015621678880491</v>
      </c>
      <c r="AD34" s="88">
        <f t="shared" si="11"/>
        <v>70.015621678880493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30</v>
      </c>
      <c r="K35" s="134"/>
      <c r="L35" s="165">
        <f>AD15</f>
        <v>29.984315134103745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WS_Tables!D77*1000000</f>
        <v>962240</v>
      </c>
      <c r="L36" s="219">
        <f>L35-J35</f>
        <v>-1.5684865896254507E-2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</v>
      </c>
      <c r="Q40" s="74">
        <f t="shared" si="18"/>
        <v>1</v>
      </c>
      <c r="R40" s="74">
        <f t="shared" si="18"/>
        <v>1</v>
      </c>
      <c r="S40" s="74">
        <f t="shared" si="18"/>
        <v>1.0000000000000002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</v>
      </c>
      <c r="X40" s="74">
        <f t="shared" si="18"/>
        <v>1</v>
      </c>
      <c r="Y40" s="74">
        <f t="shared" si="18"/>
        <v>1</v>
      </c>
      <c r="Z40" s="74">
        <f t="shared" si="18"/>
        <v>1</v>
      </c>
      <c r="AA40" s="74">
        <f t="shared" si="18"/>
        <v>1</v>
      </c>
      <c r="AB40" s="74">
        <f t="shared" si="18"/>
        <v>1.0000000000000002</v>
      </c>
      <c r="AC40" s="74">
        <f t="shared" si="18"/>
        <v>1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1.0173804556870665</v>
      </c>
      <c r="P44" s="30">
        <f t="shared" si="20"/>
        <v>1.0272119974820231</v>
      </c>
      <c r="Q44" s="30">
        <f t="shared" si="20"/>
        <v>1.032547475982309</v>
      </c>
      <c r="R44" s="30">
        <f t="shared" si="20"/>
        <v>1.0353287175687784</v>
      </c>
      <c r="S44" s="30">
        <f t="shared" si="20"/>
        <v>1.0367429878294625</v>
      </c>
      <c r="T44" s="75">
        <f t="shared" si="20"/>
        <v>1.0374524938121275</v>
      </c>
      <c r="U44" s="75">
        <f t="shared" si="20"/>
        <v>1.0378059534385036</v>
      </c>
      <c r="V44" s="75">
        <f t="shared" si="20"/>
        <v>1.0379814166208701</v>
      </c>
      <c r="W44" s="75">
        <f t="shared" si="20"/>
        <v>1.0380683653546932</v>
      </c>
      <c r="X44" s="75">
        <f t="shared" si="20"/>
        <v>1.0381114138629333</v>
      </c>
      <c r="Y44" s="75">
        <f t="shared" si="20"/>
        <v>1.0381327179671413</v>
      </c>
      <c r="Z44" s="75">
        <f t="shared" si="20"/>
        <v>1.0381432587896322</v>
      </c>
      <c r="AA44" s="75">
        <f t="shared" si="20"/>
        <v>1.038148473608371</v>
      </c>
      <c r="AB44" s="75">
        <f t="shared" si="20"/>
        <v>1.0381510533779861</v>
      </c>
      <c r="AC44" s="75">
        <f t="shared" si="20"/>
        <v>1.0381523295559576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324" t="s">
        <v>116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4369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C2" sqref="A1:XFD1048576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3.9302105431238132E-8</v>
      </c>
      <c r="O5" s="35">
        <f t="shared" ref="O5:O23" si="2">(1-O$34)-(1-O$34)*(1-M5)</f>
        <v>5.3961099422128456E-8</v>
      </c>
      <c r="P5" s="35">
        <f>(1-P$34)-(1-P$34)*(1-M5)</f>
        <v>6.1113672067403257E-8</v>
      </c>
      <c r="Q5" s="35">
        <f>(1-Q$34)-(1-Q$34)*(1-M5)</f>
        <v>6.4518614562025789E-8</v>
      </c>
      <c r="R5" s="139">
        <f>(1-R$34)-(1-R$34)*(1-M5)</f>
        <v>6.6093379935683316E-8</v>
      </c>
      <c r="S5" s="139">
        <f>(1-S$34)-(1-S$34)*(1-M5)</f>
        <v>6.680984565576864E-8</v>
      </c>
      <c r="T5" s="85">
        <f>(1-T$34)-(1-T$34)*(1-M5)</f>
        <v>6.7133202996672026E-8</v>
      </c>
      <c r="U5" s="85">
        <f t="shared" ref="U5:U33" si="3">(1-U$34)-(1-U$34)*(1-M5)</f>
        <v>6.727859663824276E-8</v>
      </c>
      <c r="V5" s="85">
        <f t="shared" ref="V5:V33" si="4">(1-V$34)-(1-V$34)*(1-M5)</f>
        <v>6.7343859766477721E-8</v>
      </c>
      <c r="W5" s="85">
        <f t="shared" ref="W5:AC20" si="5">(1-W$34)-(1-W$34)*(1-$M5)</f>
        <v>6.7373132073278441E-8</v>
      </c>
      <c r="X5" s="85">
        <f t="shared" si="5"/>
        <v>6.7386256963342106E-8</v>
      </c>
      <c r="Y5" s="85">
        <f t="shared" si="5"/>
        <v>6.7392140867816863E-8</v>
      </c>
      <c r="Z5" s="85">
        <f t="shared" si="5"/>
        <v>6.7394778424656465E-8</v>
      </c>
      <c r="AA5" s="85">
        <f t="shared" si="5"/>
        <v>6.739596075666654E-8</v>
      </c>
      <c r="AB5" s="85">
        <f t="shared" si="5"/>
        <v>6.7396490721627345E-8</v>
      </c>
      <c r="AC5" s="85">
        <f t="shared" si="5"/>
        <v>6.7396728309354614E-8</v>
      </c>
      <c r="AD5" s="140">
        <f>100*AC5</f>
        <v>6.7396728309354614E-6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2.3995216064109925E-8</v>
      </c>
      <c r="O8" s="126">
        <f t="shared" si="2"/>
        <v>3.2945009609264275E-8</v>
      </c>
      <c r="P8" s="126">
        <f t="shared" si="7"/>
        <v>3.7311888245739055E-8</v>
      </c>
      <c r="Q8" s="126">
        <f t="shared" si="8"/>
        <v>3.9390716577436535E-8</v>
      </c>
      <c r="R8" s="135">
        <f t="shared" si="9"/>
        <v>4.0352162167245353E-8</v>
      </c>
      <c r="S8" s="135">
        <f t="shared" si="10"/>
        <v>4.0789587874012767E-8</v>
      </c>
      <c r="T8" s="135">
        <f>(1-T$34)-(1-T$34)*(1-M8)</f>
        <v>4.0987008009807369E-8</v>
      </c>
      <c r="U8" s="135">
        <f t="shared" si="3"/>
        <v>4.1075775558674366E-8</v>
      </c>
      <c r="V8" s="135">
        <f t="shared" si="4"/>
        <v>4.1115620852405499E-8</v>
      </c>
      <c r="W8" s="135">
        <f t="shared" si="5"/>
        <v>4.11334925565221E-8</v>
      </c>
      <c r="X8" s="135">
        <f t="shared" si="5"/>
        <v>4.1141505702224634E-8</v>
      </c>
      <c r="Y8" s="135">
        <f t="shared" si="5"/>
        <v>4.1145098050865414E-8</v>
      </c>
      <c r="Z8" s="135">
        <f t="shared" si="5"/>
        <v>4.1146708373851482E-8</v>
      </c>
      <c r="AA8" s="135">
        <f t="shared" si="5"/>
        <v>4.1147430185350942E-8</v>
      </c>
      <c r="AB8" s="135">
        <f t="shared" si="5"/>
        <v>4.1147753759851469E-8</v>
      </c>
      <c r="AC8" s="135">
        <f t="shared" si="5"/>
        <v>4.1147898810489636E-8</v>
      </c>
      <c r="AD8" s="86">
        <f t="shared" si="11"/>
        <v>4.1147898810489636E-6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3.6283252013991074E-8</v>
      </c>
      <c r="O9" s="126">
        <f t="shared" si="2"/>
        <v>4.9816266833868639E-8</v>
      </c>
      <c r="P9" s="126">
        <f t="shared" si="7"/>
        <v>5.64194396757145E-8</v>
      </c>
      <c r="Q9" s="126">
        <f t="shared" si="8"/>
        <v>5.9562843379712405E-8</v>
      </c>
      <c r="R9" s="135">
        <f t="shared" si="9"/>
        <v>6.1016648678080543E-8</v>
      </c>
      <c r="S9" s="135">
        <f t="shared" si="10"/>
        <v>6.167808164203592E-8</v>
      </c>
      <c r="T9" s="135">
        <f t="shared" ref="T9:T33" si="13">(1-T$34)-(1-T$34)*(1-M9)</f>
        <v>6.1976601406499299E-8</v>
      </c>
      <c r="U9" s="135">
        <f t="shared" si="3"/>
        <v>6.2110827148131875E-8</v>
      </c>
      <c r="V9" s="135">
        <f t="shared" si="4"/>
        <v>6.2171077341854897E-8</v>
      </c>
      <c r="W9" s="135">
        <f t="shared" si="5"/>
        <v>6.2198101169474995E-8</v>
      </c>
      <c r="X9" s="135">
        <f t="shared" si="5"/>
        <v>6.2210217921521149E-8</v>
      </c>
      <c r="Y9" s="135">
        <f t="shared" si="5"/>
        <v>6.2215649854202582E-8</v>
      </c>
      <c r="Z9" s="135">
        <f t="shared" si="5"/>
        <v>6.2218084850851341E-8</v>
      </c>
      <c r="AA9" s="135">
        <f t="shared" si="5"/>
        <v>6.2219176366618001E-8</v>
      </c>
      <c r="AB9" s="135">
        <f t="shared" si="5"/>
        <v>6.2219665641904953E-8</v>
      </c>
      <c r="AC9" s="135">
        <f t="shared" si="5"/>
        <v>6.2219884910952317E-8</v>
      </c>
      <c r="AD9" s="86">
        <f t="shared" si="11"/>
        <v>6.2219884910952317E-6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2.0322704324948759E-8</v>
      </c>
      <c r="O11" s="126">
        <f t="shared" si="2"/>
        <v>2.7902715582506232E-8</v>
      </c>
      <c r="P11" s="126">
        <f t="shared" si="7"/>
        <v>3.1601235461753419E-8</v>
      </c>
      <c r="Q11" s="126">
        <f t="shared" si="8"/>
        <v>3.3361895301897704E-8</v>
      </c>
      <c r="R11" s="135">
        <f t="shared" si="9"/>
        <v>3.4176189878110108E-8</v>
      </c>
      <c r="S11" s="135">
        <f t="shared" si="10"/>
        <v>3.4546666805024273E-8</v>
      </c>
      <c r="T11" s="135">
        <f t="shared" si="13"/>
        <v>3.4713871444047584E-8</v>
      </c>
      <c r="U11" s="135">
        <f t="shared" si="3"/>
        <v>3.4789052971717638E-8</v>
      </c>
      <c r="V11" s="135">
        <f t="shared" si="4"/>
        <v>3.4822799865885656E-8</v>
      </c>
      <c r="W11" s="135">
        <f t="shared" si="5"/>
        <v>3.4837936258025337E-8</v>
      </c>
      <c r="X11" s="135">
        <f t="shared" si="5"/>
        <v>3.4844722995863719E-8</v>
      </c>
      <c r="Y11" s="135">
        <f t="shared" si="5"/>
        <v>3.4847765451040402E-8</v>
      </c>
      <c r="Z11" s="135">
        <f t="shared" si="5"/>
        <v>3.4849129360026154E-8</v>
      </c>
      <c r="AA11" s="135">
        <f t="shared" si="5"/>
        <v>3.4849740704334664E-8</v>
      </c>
      <c r="AB11" s="135">
        <f t="shared" si="5"/>
        <v>3.4850014762888293E-8</v>
      </c>
      <c r="AC11" s="135">
        <f t="shared" si="5"/>
        <v>3.4850137609065968E-8</v>
      </c>
      <c r="AD11" s="86">
        <f t="shared" si="11"/>
        <v>3.4850137609065968E-6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1.9231863712665387E-8</v>
      </c>
      <c r="O12" s="126">
        <f t="shared" si="2"/>
        <v>2.6405010566943332E-8</v>
      </c>
      <c r="P12" s="126">
        <f t="shared" si="7"/>
        <v>2.9905008858133186E-8</v>
      </c>
      <c r="Q12" s="126">
        <f t="shared" si="8"/>
        <v>3.1571163627841514E-8</v>
      </c>
      <c r="R12" s="135">
        <f t="shared" si="9"/>
        <v>3.2341750166864358E-8</v>
      </c>
      <c r="S12" s="135">
        <f t="shared" si="10"/>
        <v>3.269234133407295E-8</v>
      </c>
      <c r="T12" s="135">
        <f t="shared" si="13"/>
        <v>3.2850571152209795E-8</v>
      </c>
      <c r="U12" s="135">
        <f t="shared" si="3"/>
        <v>3.2921717185718791E-8</v>
      </c>
      <c r="V12" s="135">
        <f t="shared" si="4"/>
        <v>3.2953652695510982E-8</v>
      </c>
      <c r="W12" s="135">
        <f t="shared" si="5"/>
        <v>3.2967976626441242E-8</v>
      </c>
      <c r="X12" s="135">
        <f t="shared" si="5"/>
        <v>3.2974399044594094E-8</v>
      </c>
      <c r="Y12" s="135">
        <f t="shared" si="5"/>
        <v>3.2977278241475005E-8</v>
      </c>
      <c r="Z12" s="135">
        <f t="shared" si="5"/>
        <v>3.2978568931252283E-8</v>
      </c>
      <c r="AA12" s="135">
        <f t="shared" si="5"/>
        <v>3.2979147468470416E-8</v>
      </c>
      <c r="AB12" s="135">
        <f t="shared" si="5"/>
        <v>3.2979406816568968E-8</v>
      </c>
      <c r="AC12" s="135">
        <f t="shared" si="5"/>
        <v>3.2979523056919646E-8</v>
      </c>
      <c r="AD12" s="86">
        <f t="shared" si="11"/>
        <v>3.2979523056919646E-6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3.4320755265548897E-8</v>
      </c>
      <c r="O13" s="126">
        <f t="shared" si="2"/>
        <v>4.7121793300686221E-8</v>
      </c>
      <c r="P13" s="126">
        <f t="shared" si="7"/>
        <v>5.3367812224980327E-8</v>
      </c>
      <c r="Q13" s="126">
        <f t="shared" si="8"/>
        <v>5.63411948206749E-8</v>
      </c>
      <c r="R13" s="135">
        <f t="shared" si="9"/>
        <v>5.7716366352877913E-8</v>
      </c>
      <c r="S13" s="135">
        <f t="shared" si="10"/>
        <v>5.8342023601110071E-8</v>
      </c>
      <c r="T13" s="135">
        <f t="shared" si="13"/>
        <v>5.8624396948037116E-8</v>
      </c>
      <c r="U13" s="135">
        <f t="shared" si="3"/>
        <v>5.8751362663755913E-8</v>
      </c>
      <c r="V13" s="135">
        <f t="shared" si="4"/>
        <v>5.8808354019834752E-8</v>
      </c>
      <c r="W13" s="135">
        <f t="shared" si="5"/>
        <v>5.883391618333178E-8</v>
      </c>
      <c r="X13" s="135">
        <f t="shared" si="5"/>
        <v>5.8845377515215347E-8</v>
      </c>
      <c r="Y13" s="135">
        <f t="shared" si="5"/>
        <v>5.8850515682884463E-8</v>
      </c>
      <c r="Z13" s="135">
        <f t="shared" si="5"/>
        <v>5.8852818951571351E-8</v>
      </c>
      <c r="AA13" s="135">
        <f t="shared" si="5"/>
        <v>5.8853851458984252E-8</v>
      </c>
      <c r="AB13" s="135">
        <f t="shared" si="5"/>
        <v>5.8854314255452067E-8</v>
      </c>
      <c r="AC13" s="135">
        <f t="shared" si="5"/>
        <v>5.8854521700624218E-8</v>
      </c>
      <c r="AD13" s="86">
        <f t="shared" si="11"/>
        <v>5.8854521700624218E-6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2.3644897984009816E-8</v>
      </c>
      <c r="O14" s="126">
        <f t="shared" si="2"/>
        <v>3.2464029020573548E-8</v>
      </c>
      <c r="P14" s="126">
        <f t="shared" si="7"/>
        <v>3.6767153432926136E-8</v>
      </c>
      <c r="Q14" s="126">
        <f t="shared" si="8"/>
        <v>3.8815631930866346E-8</v>
      </c>
      <c r="R14" s="135">
        <f t="shared" si="9"/>
        <v>3.9763040915463677E-8</v>
      </c>
      <c r="S14" s="135">
        <f t="shared" si="10"/>
        <v>4.0194080397348841E-8</v>
      </c>
      <c r="T14" s="135">
        <f t="shared" si="13"/>
        <v>4.0388618338660365E-8</v>
      </c>
      <c r="U14" s="135">
        <f t="shared" si="3"/>
        <v>4.0476089924190717E-8</v>
      </c>
      <c r="V14" s="135">
        <f t="shared" si="4"/>
        <v>4.0515353516568098E-8</v>
      </c>
      <c r="W14" s="135">
        <f t="shared" si="5"/>
        <v>4.0532964262762761E-8</v>
      </c>
      <c r="X14" s="135">
        <f t="shared" si="5"/>
        <v>4.0540860446469651E-8</v>
      </c>
      <c r="Y14" s="135">
        <f t="shared" si="5"/>
        <v>4.0544400281561366E-8</v>
      </c>
      <c r="Z14" s="135">
        <f t="shared" si="5"/>
        <v>4.0545987123330463E-8</v>
      </c>
      <c r="AA14" s="135">
        <f t="shared" si="5"/>
        <v>4.054669844322234E-8</v>
      </c>
      <c r="AB14" s="135">
        <f t="shared" si="5"/>
        <v>4.0547017299275012E-8</v>
      </c>
      <c r="AC14" s="135">
        <f t="shared" si="5"/>
        <v>4.0547160184978281E-8</v>
      </c>
      <c r="AD14" s="86">
        <f t="shared" si="11"/>
        <v>4.0547160184978281E-6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0.20389767289102878</v>
      </c>
      <c r="O15" s="130">
        <f t="shared" si="2"/>
        <v>0.27994791838634853</v>
      </c>
      <c r="P15" s="130">
        <f t="shared" si="7"/>
        <v>0.31705516487219421</v>
      </c>
      <c r="Q15" s="130">
        <f t="shared" si="8"/>
        <v>0.33471986342684068</v>
      </c>
      <c r="R15" s="137">
        <f t="shared" si="9"/>
        <v>0.34288968007258769</v>
      </c>
      <c r="S15" s="137">
        <f t="shared" si="10"/>
        <v>0.3466066744034052</v>
      </c>
      <c r="T15" s="137">
        <f t="shared" si="13"/>
        <v>0.3482842386265888</v>
      </c>
      <c r="U15" s="137">
        <f t="shared" si="3"/>
        <v>0.34903853467384832</v>
      </c>
      <c r="V15" s="137">
        <f t="shared" si="4"/>
        <v>0.34937711716390052</v>
      </c>
      <c r="W15" s="137">
        <f t="shared" si="5"/>
        <v>0.34952898055261239</v>
      </c>
      <c r="X15" s="137">
        <f t="shared" si="5"/>
        <v>0.34959707182643479</v>
      </c>
      <c r="Y15" s="137">
        <f t="shared" si="5"/>
        <v>0.34962759729932652</v>
      </c>
      <c r="Z15" s="137">
        <f t="shared" si="5"/>
        <v>0.34964128098526392</v>
      </c>
      <c r="AA15" s="137">
        <f t="shared" si="5"/>
        <v>0.34964741479406469</v>
      </c>
      <c r="AB15" s="137">
        <f t="shared" si="5"/>
        <v>0.34965016427866352</v>
      </c>
      <c r="AC15" s="137">
        <f t="shared" si="5"/>
        <v>0.34965139672955525</v>
      </c>
      <c r="AD15" s="87">
        <f t="shared" si="11"/>
        <v>34.965139672955523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1.9029593206765227E-8</v>
      </c>
      <c r="O18" s="126">
        <f t="shared" si="2"/>
        <v>2.6127296715028336E-8</v>
      </c>
      <c r="P18" s="126">
        <f t="shared" si="7"/>
        <v>2.9590483896502207E-8</v>
      </c>
      <c r="Q18" s="126">
        <f t="shared" si="8"/>
        <v>3.1239114905989851E-8</v>
      </c>
      <c r="R18" s="135">
        <f t="shared" si="9"/>
        <v>3.2001596816932931E-8</v>
      </c>
      <c r="S18" s="135">
        <f t="shared" si="10"/>
        <v>3.2348500711432138E-8</v>
      </c>
      <c r="T18" s="135">
        <f t="shared" si="13"/>
        <v>3.250506630525507E-8</v>
      </c>
      <c r="U18" s="135">
        <f t="shared" si="3"/>
        <v>3.257546410395662E-8</v>
      </c>
      <c r="V18" s="135">
        <f t="shared" si="4"/>
        <v>3.2607063715772711E-8</v>
      </c>
      <c r="W18" s="135">
        <f t="shared" si="5"/>
        <v>3.2621236989438529E-8</v>
      </c>
      <c r="X18" s="135">
        <f t="shared" si="5"/>
        <v>3.2627591906031483E-8</v>
      </c>
      <c r="Y18" s="135">
        <f t="shared" si="5"/>
        <v>3.2630440793823823E-8</v>
      </c>
      <c r="Z18" s="135">
        <f t="shared" si="5"/>
        <v>3.2631717883369049E-8</v>
      </c>
      <c r="AA18" s="135">
        <f t="shared" si="5"/>
        <v>3.2632290369871697E-8</v>
      </c>
      <c r="AB18" s="135">
        <f t="shared" si="5"/>
        <v>3.2632546942412688E-8</v>
      </c>
      <c r="AC18" s="135">
        <f t="shared" si="5"/>
        <v>3.263266201702919E-8</v>
      </c>
      <c r="AD18" s="86">
        <f t="shared" si="11"/>
        <v>3.263266201702919E-6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2.3198656190492883E-8</v>
      </c>
      <c r="O19" s="126">
        <f t="shared" si="2"/>
        <v>3.1851346893319032E-8</v>
      </c>
      <c r="P19" s="126">
        <f t="shared" si="7"/>
        <v>3.6073259990221374E-8</v>
      </c>
      <c r="Q19" s="126">
        <f t="shared" si="8"/>
        <v>3.8083078246486934E-8</v>
      </c>
      <c r="R19" s="135">
        <f t="shared" si="9"/>
        <v>3.9012607089272677E-8</v>
      </c>
      <c r="S19" s="135">
        <f t="shared" si="10"/>
        <v>3.9435511745011809E-8</v>
      </c>
      <c r="T19" s="135">
        <f t="shared" si="13"/>
        <v>3.9626378234292048E-8</v>
      </c>
      <c r="U19" s="135">
        <f t="shared" si="3"/>
        <v>3.9712199029207085E-8</v>
      </c>
      <c r="V19" s="135">
        <f t="shared" si="4"/>
        <v>3.975072160322668E-8</v>
      </c>
      <c r="W19" s="135">
        <f t="shared" si="5"/>
        <v>3.9768000004158921E-8</v>
      </c>
      <c r="X19" s="135">
        <f t="shared" si="5"/>
        <v>3.9775747140424755E-8</v>
      </c>
      <c r="Y19" s="135">
        <f t="shared" si="5"/>
        <v>3.9779220195601539E-8</v>
      </c>
      <c r="Z19" s="135">
        <f t="shared" si="5"/>
        <v>3.9780777061348971E-8</v>
      </c>
      <c r="AA19" s="135">
        <f t="shared" si="5"/>
        <v>3.978147494754225E-8</v>
      </c>
      <c r="AB19" s="135">
        <f t="shared" si="5"/>
        <v>3.978178780839059E-8</v>
      </c>
      <c r="AC19" s="135">
        <f t="shared" si="5"/>
        <v>3.97819280295586E-8</v>
      </c>
      <c r="AD19" s="86">
        <f t="shared" si="11"/>
        <v>3.97819280295586E-6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8.9175070827618441E-8</v>
      </c>
      <c r="O20" s="126">
        <f t="shared" si="2"/>
        <v>1.2243580371773533E-7</v>
      </c>
      <c r="P20" s="126">
        <f t="shared" si="7"/>
        <v>1.3866473502766041E-7</v>
      </c>
      <c r="Q20" s="126">
        <f t="shared" si="8"/>
        <v>1.4639042766884103E-7</v>
      </c>
      <c r="R20" s="135">
        <f t="shared" si="9"/>
        <v>1.499635139401434E-7</v>
      </c>
      <c r="S20" s="135">
        <f t="shared" si="10"/>
        <v>1.5158914912216659E-7</v>
      </c>
      <c r="T20" s="135">
        <f t="shared" si="13"/>
        <v>1.5232283534505342E-7</v>
      </c>
      <c r="U20" s="135">
        <f t="shared" si="3"/>
        <v>1.5265272829134702E-7</v>
      </c>
      <c r="V20" s="135">
        <f t="shared" si="4"/>
        <v>1.5280080800650353E-7</v>
      </c>
      <c r="W20" s="135">
        <f t="shared" si="5"/>
        <v>1.528672257666841E-7</v>
      </c>
      <c r="X20" s="135">
        <f t="shared" si="5"/>
        <v>1.5289700566745168E-7</v>
      </c>
      <c r="Y20" s="135">
        <f t="shared" si="5"/>
        <v>1.5291035604381165E-7</v>
      </c>
      <c r="Z20" s="135">
        <f t="shared" si="5"/>
        <v>1.5291634059000359E-7</v>
      </c>
      <c r="AA20" s="135">
        <f t="shared" si="5"/>
        <v>1.5291902327740914E-7</v>
      </c>
      <c r="AB20" s="135">
        <f t="shared" si="5"/>
        <v>1.5292022575996711E-7</v>
      </c>
      <c r="AC20" s="135">
        <f t="shared" si="5"/>
        <v>1.5292076477324557E-7</v>
      </c>
      <c r="AD20" s="86">
        <f t="shared" si="11"/>
        <v>1.5292076477324557E-5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1.7500711269047287E-8</v>
      </c>
      <c r="O21" s="126">
        <f t="shared" si="2"/>
        <v>2.4028168732481703E-8</v>
      </c>
      <c r="P21" s="126">
        <f t="shared" si="7"/>
        <v>2.7213115372237695E-8</v>
      </c>
      <c r="Q21" s="126">
        <f t="shared" si="8"/>
        <v>2.8729291556839343E-8</v>
      </c>
      <c r="R21" s="135">
        <f t="shared" si="9"/>
        <v>2.9430513859285412E-8</v>
      </c>
      <c r="S21" s="135">
        <f t="shared" si="10"/>
        <v>2.9749546659463277E-8</v>
      </c>
      <c r="T21" s="135">
        <f t="shared" si="13"/>
        <v>2.9893533426417207E-8</v>
      </c>
      <c r="U21" s="135">
        <f t="shared" si="3"/>
        <v>2.9958275304942106E-8</v>
      </c>
      <c r="V21" s="135">
        <f t="shared" si="4"/>
        <v>2.9987336114256635E-8</v>
      </c>
      <c r="W21" s="135">
        <f t="shared" ref="W21:AC33" si="15">(1-W$34)-(1-W$34)*(1-$M21)</f>
        <v>3.0000370687677247E-8</v>
      </c>
      <c r="X21" s="135">
        <f t="shared" si="15"/>
        <v>3.0006215012701176E-8</v>
      </c>
      <c r="Y21" s="135">
        <f t="shared" si="15"/>
        <v>3.000883508352814E-8</v>
      </c>
      <c r="Z21" s="135">
        <f t="shared" si="15"/>
        <v>3.001000953295474E-8</v>
      </c>
      <c r="AA21" s="135">
        <f t="shared" si="15"/>
        <v>3.0010536000713017E-8</v>
      </c>
      <c r="AB21" s="135">
        <f t="shared" si="15"/>
        <v>3.0010772034128053E-8</v>
      </c>
      <c r="AC21" s="135">
        <f t="shared" si="15"/>
        <v>3.0010877782871148E-8</v>
      </c>
      <c r="AD21" s="86">
        <f t="shared" si="11"/>
        <v>3.0010877782871148E-6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1.808614846776635E-8</v>
      </c>
      <c r="O22" s="126">
        <f t="shared" si="2"/>
        <v>2.4831963707505622E-8</v>
      </c>
      <c r="P22" s="126">
        <f t="shared" si="7"/>
        <v>2.8123453843509338E-8</v>
      </c>
      <c r="Q22" s="126">
        <f t="shared" si="8"/>
        <v>2.969034940125681E-8</v>
      </c>
      <c r="R22" s="135">
        <f t="shared" si="9"/>
        <v>3.0415029161900975E-8</v>
      </c>
      <c r="S22" s="135">
        <f t="shared" si="10"/>
        <v>3.0744734313969957E-8</v>
      </c>
      <c r="T22" s="135">
        <f t="shared" si="13"/>
        <v>3.0893537728005072E-8</v>
      </c>
      <c r="U22" s="135">
        <f t="shared" si="3"/>
        <v>3.0960445374095258E-8</v>
      </c>
      <c r="V22" s="135">
        <f t="shared" si="4"/>
        <v>3.09904783502013E-8</v>
      </c>
      <c r="W22" s="135">
        <f t="shared" si="15"/>
        <v>3.1003948963714834E-8</v>
      </c>
      <c r="X22" s="135">
        <f t="shared" si="15"/>
        <v>3.1009988799013399E-8</v>
      </c>
      <c r="Y22" s="135">
        <f t="shared" si="15"/>
        <v>3.1012696466437006E-8</v>
      </c>
      <c r="Z22" s="135">
        <f t="shared" si="15"/>
        <v>3.1013910217758678E-8</v>
      </c>
      <c r="AA22" s="135">
        <f t="shared" si="15"/>
        <v>3.1014454282551895E-8</v>
      </c>
      <c r="AB22" s="135">
        <f t="shared" si="15"/>
        <v>3.1014698198550406E-8</v>
      </c>
      <c r="AC22" s="135">
        <f t="shared" si="15"/>
        <v>3.101480750000718E-8</v>
      </c>
      <c r="AD22" s="86">
        <f t="shared" si="11"/>
        <v>3.101480750000718E-6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1.6879129954849859E-8</v>
      </c>
      <c r="O23" s="126">
        <f t="shared" si="2"/>
        <v>2.3174748509102727E-8</v>
      </c>
      <c r="P23" s="126">
        <f t="shared" si="7"/>
        <v>2.6246573858745847E-8</v>
      </c>
      <c r="Q23" s="126">
        <f t="shared" si="8"/>
        <v>2.7708899230649564E-8</v>
      </c>
      <c r="R23" s="135">
        <f t="shared" si="9"/>
        <v>2.8385215899984217E-8</v>
      </c>
      <c r="S23" s="135">
        <f t="shared" si="10"/>
        <v>2.8692917486417002E-8</v>
      </c>
      <c r="T23" s="135">
        <f t="shared" si="13"/>
        <v>2.883179017754145E-8</v>
      </c>
      <c r="U23" s="135">
        <f t="shared" si="3"/>
        <v>2.8894232562137745E-8</v>
      </c>
      <c r="V23" s="135">
        <f t="shared" si="4"/>
        <v>2.8922261252617432E-8</v>
      </c>
      <c r="W23" s="135">
        <f t="shared" si="15"/>
        <v>2.8934832863036775E-8</v>
      </c>
      <c r="X23" s="135">
        <f t="shared" si="15"/>
        <v>2.894046963186625E-8</v>
      </c>
      <c r="Y23" s="135">
        <f t="shared" si="15"/>
        <v>2.8942996554981448E-8</v>
      </c>
      <c r="Z23" s="135">
        <f t="shared" si="15"/>
        <v>2.8944129371044625E-8</v>
      </c>
      <c r="AA23" s="135">
        <f t="shared" si="15"/>
        <v>2.8944637131544937E-8</v>
      </c>
      <c r="AB23" s="135">
        <f t="shared" si="15"/>
        <v>2.8944864727264985E-8</v>
      </c>
      <c r="AC23" s="135">
        <f t="shared" si="15"/>
        <v>2.8944966756760948E-8</v>
      </c>
      <c r="AD23" s="86">
        <f t="shared" si="11"/>
        <v>2.8944966756760948E-6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1.5943002751317437E-8</v>
      </c>
      <c r="O24" s="126">
        <f>(1-O$34)-(1-O$34)*(1-M24)</f>
        <v>2.1889462353819056E-8</v>
      </c>
      <c r="P24" s="126">
        <f t="shared" si="7"/>
        <v>2.4790922259487758E-8</v>
      </c>
      <c r="Q24" s="126">
        <f t="shared" si="8"/>
        <v>2.6172146172509514E-8</v>
      </c>
      <c r="R24" s="135">
        <f t="shared" si="9"/>
        <v>2.6810953901446055E-8</v>
      </c>
      <c r="S24" s="135">
        <f t="shared" si="10"/>
        <v>2.7101590138745024E-8</v>
      </c>
      <c r="T24" s="135">
        <f t="shared" si="13"/>
        <v>2.723276087968074E-8</v>
      </c>
      <c r="U24" s="135">
        <f t="shared" si="3"/>
        <v>2.7291740201107473E-8</v>
      </c>
      <c r="V24" s="135">
        <f t="shared" si="4"/>
        <v>2.7318214357308079E-8</v>
      </c>
      <c r="W24" s="135">
        <f t="shared" si="15"/>
        <v>2.7330088747667958E-8</v>
      </c>
      <c r="X24" s="135">
        <f t="shared" si="15"/>
        <v>2.7335412877693699E-8</v>
      </c>
      <c r="Y24" s="135">
        <f t="shared" si="15"/>
        <v>2.7337799690663189E-8</v>
      </c>
      <c r="Z24" s="135">
        <f t="shared" si="15"/>
        <v>2.7338869668103172E-8</v>
      </c>
      <c r="AA24" s="135">
        <f t="shared" si="15"/>
        <v>2.733934928444981E-8</v>
      </c>
      <c r="AB24" s="135">
        <f t="shared" si="15"/>
        <v>2.7339564223627377E-8</v>
      </c>
      <c r="AC24" s="135">
        <f t="shared" si="15"/>
        <v>2.7339660590985915E-8</v>
      </c>
      <c r="AD24" s="86">
        <f t="shared" si="11"/>
        <v>2.7339660590985915E-6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1.6978018824165275E-8</v>
      </c>
      <c r="O25" s="126">
        <f>(1-O$34)-(1-O$34)*(1-M25)</f>
        <v>2.3310521179986665E-8</v>
      </c>
      <c r="P25" s="126">
        <f t="shared" si="7"/>
        <v>2.6400343244858959E-8</v>
      </c>
      <c r="Q25" s="126">
        <f t="shared" si="8"/>
        <v>2.7871235874776801E-8</v>
      </c>
      <c r="R25" s="135">
        <f t="shared" si="9"/>
        <v>2.855151487457519E-8</v>
      </c>
      <c r="S25" s="135">
        <f t="shared" si="10"/>
        <v>2.8861019130133059E-8</v>
      </c>
      <c r="T25" s="135">
        <f t="shared" si="13"/>
        <v>2.9000705448201103E-8</v>
      </c>
      <c r="U25" s="135">
        <f t="shared" si="3"/>
        <v>2.9063513706795163E-8</v>
      </c>
      <c r="V25" s="135">
        <f t="shared" si="4"/>
        <v>2.9091706543749041E-8</v>
      </c>
      <c r="W25" s="135">
        <f t="shared" si="15"/>
        <v>2.9104351817466068E-8</v>
      </c>
      <c r="X25" s="135">
        <f t="shared" si="15"/>
        <v>2.9110021615430526E-8</v>
      </c>
      <c r="Y25" s="135">
        <f t="shared" si="15"/>
        <v>2.9112563360023103E-8</v>
      </c>
      <c r="Z25" s="135">
        <f t="shared" si="15"/>
        <v>2.9113702781913275E-8</v>
      </c>
      <c r="AA25" s="135">
        <f t="shared" si="15"/>
        <v>2.9114213540015754E-8</v>
      </c>
      <c r="AB25" s="135">
        <f t="shared" si="15"/>
        <v>2.9114442468003432E-8</v>
      </c>
      <c r="AC25" s="135">
        <f t="shared" si="15"/>
        <v>2.9114545108122059E-8</v>
      </c>
      <c r="AD25" s="86">
        <f t="shared" si="11"/>
        <v>2.9114545108122059E-6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1.5789705709590152E-8</v>
      </c>
      <c r="O33" s="126">
        <f>(1-O$34)-(1-O$34)*(1-M33)</f>
        <v>2.1678988215700912E-8</v>
      </c>
      <c r="P33" s="126">
        <f t="shared" si="7"/>
        <v>2.4552549715561867E-8</v>
      </c>
      <c r="Q33" s="126">
        <f t="shared" si="8"/>
        <v>2.5920492696673847E-8</v>
      </c>
      <c r="R33" s="135">
        <f t="shared" si="9"/>
        <v>2.6553158061215498E-8</v>
      </c>
      <c r="S33" s="135">
        <f t="shared" si="10"/>
        <v>2.6840999756139183E-8</v>
      </c>
      <c r="T33" s="135">
        <f t="shared" si="13"/>
        <v>2.6970909228207773E-8</v>
      </c>
      <c r="U33" s="135">
        <f t="shared" si="3"/>
        <v>2.7029321447713528E-8</v>
      </c>
      <c r="V33" s="135">
        <f t="shared" si="4"/>
        <v>2.7055541085285739E-8</v>
      </c>
      <c r="W33" s="135">
        <f t="shared" si="15"/>
        <v>2.7067301289207535E-8</v>
      </c>
      <c r="X33" s="135">
        <f t="shared" si="15"/>
        <v>2.707257418244069E-8</v>
      </c>
      <c r="Y33" s="135">
        <f t="shared" si="15"/>
        <v>2.7074938069304721E-8</v>
      </c>
      <c r="Z33" s="135">
        <f t="shared" si="15"/>
        <v>2.7075997721670575E-8</v>
      </c>
      <c r="AA33" s="135">
        <f t="shared" si="15"/>
        <v>2.7076472730591661E-8</v>
      </c>
      <c r="AB33" s="135">
        <f t="shared" si="15"/>
        <v>2.7076685671367784E-8</v>
      </c>
      <c r="AC33" s="135">
        <f t="shared" si="15"/>
        <v>2.707678109503675E-8</v>
      </c>
      <c r="AD33" s="86">
        <f t="shared" si="11"/>
        <v>2.707678109503675E-6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0.7961018974281393</v>
      </c>
      <c r="O34" s="132">
        <f>(K36*L40-L39)/(E34*O44*L40-L39)</f>
        <v>0.72005149166942717</v>
      </c>
      <c r="P34" s="132">
        <f>(K36*L40-L39)/(E34*P44*L40-L39)</f>
        <v>0.68294416698615867</v>
      </c>
      <c r="Q34" s="132">
        <f>(K36*L40-L39)/(E34*Q44*L40-L39)</f>
        <v>0.66527943120606348</v>
      </c>
      <c r="R34" s="138">
        <f>(K36*L40-L39)/(E34*R44*L40-L39)</f>
        <v>0.65710959734377072</v>
      </c>
      <c r="S34" s="138">
        <f>(K36*L40-L39)/(E34*S44*L40-L39)</f>
        <v>0.65339259517999859</v>
      </c>
      <c r="T34" s="138">
        <f>(K36*L40-L39)/(E34*T44*L40-L39)</f>
        <v>0.65171502742162413</v>
      </c>
      <c r="U34" s="138">
        <f>(K36*L40-L39)/(E34*U44*L40-L39)</f>
        <v>0.65096072978480968</v>
      </c>
      <c r="V34" s="138">
        <f t="shared" ref="V34:AC34" si="17">($K36*$L40-$L39)/($E34*V44*$L40-$L39)</f>
        <v>0.6506221465812505</v>
      </c>
      <c r="W34" s="138">
        <f t="shared" si="17"/>
        <v>0.65047028287251152</v>
      </c>
      <c r="X34" s="138">
        <f t="shared" si="17"/>
        <v>0.65040219145519795</v>
      </c>
      <c r="Y34" s="138">
        <f t="shared" si="17"/>
        <v>0.65037166591797879</v>
      </c>
      <c r="Z34" s="138">
        <f t="shared" si="17"/>
        <v>0.65035798220320529</v>
      </c>
      <c r="AA34" s="138">
        <f t="shared" si="17"/>
        <v>0.65035184838147853</v>
      </c>
      <c r="AB34" s="138">
        <f t="shared" si="17"/>
        <v>0.65034909889108561</v>
      </c>
      <c r="AC34" s="138">
        <f t="shared" si="17"/>
        <v>0.65034786643759668</v>
      </c>
      <c r="AD34" s="88">
        <f t="shared" si="11"/>
        <v>65.034786643759674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35</v>
      </c>
      <c r="K35" s="134"/>
      <c r="L35" s="165">
        <f>AD15</f>
        <v>34.965139672955523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WS_Tables!D72*1000000</f>
        <v>955630</v>
      </c>
      <c r="L36" s="219">
        <f>L35-J35</f>
        <v>-3.4860327044476946E-2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</v>
      </c>
      <c r="Q40" s="74">
        <f t="shared" si="18"/>
        <v>1</v>
      </c>
      <c r="R40" s="74">
        <f t="shared" si="18"/>
        <v>1</v>
      </c>
      <c r="S40" s="74">
        <f t="shared" si="18"/>
        <v>1.0000000000000002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1.0000000000000002</v>
      </c>
      <c r="X40" s="74">
        <f t="shared" si="18"/>
        <v>1.0000000000000002</v>
      </c>
      <c r="Y40" s="74">
        <f t="shared" si="18"/>
        <v>1</v>
      </c>
      <c r="Z40" s="74">
        <f t="shared" si="18"/>
        <v>1</v>
      </c>
      <c r="AA40" s="74">
        <f t="shared" si="18"/>
        <v>1.0000000000000002</v>
      </c>
      <c r="AB40" s="74">
        <f t="shared" si="18"/>
        <v>1.0000000000000002</v>
      </c>
      <c r="AC40" s="74">
        <f t="shared" si="18"/>
        <v>1.0000000000000002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1.0221181199997853</v>
      </c>
      <c r="P44" s="30">
        <f t="shared" si="20"/>
        <v>1.0346937215979821</v>
      </c>
      <c r="Q44" s="30">
        <f t="shared" si="20"/>
        <v>1.0411731355975853</v>
      </c>
      <c r="R44" s="30">
        <f t="shared" si="20"/>
        <v>1.0442876417911824</v>
      </c>
      <c r="S44" s="30">
        <f t="shared" si="20"/>
        <v>1.0457304170149351</v>
      </c>
      <c r="T44" s="75">
        <f t="shared" si="20"/>
        <v>1.046386964296723</v>
      </c>
      <c r="U44" s="75">
        <f t="shared" si="20"/>
        <v>1.0466832755207334</v>
      </c>
      <c r="V44" s="75">
        <f t="shared" si="20"/>
        <v>1.0468165047937841</v>
      </c>
      <c r="W44" s="75">
        <f t="shared" si="20"/>
        <v>1.0468763067760316</v>
      </c>
      <c r="X44" s="75">
        <f t="shared" si="20"/>
        <v>1.0469031293714099</v>
      </c>
      <c r="Y44" s="75">
        <f t="shared" si="20"/>
        <v>1.0469151558252268</v>
      </c>
      <c r="Z44" s="75">
        <f t="shared" si="20"/>
        <v>1.0469205473028376</v>
      </c>
      <c r="AA44" s="75">
        <f t="shared" si="20"/>
        <v>1.0469229641443734</v>
      </c>
      <c r="AB44" s="75">
        <f t="shared" si="20"/>
        <v>1.0469240475102823</v>
      </c>
      <c r="AC44" s="75">
        <f t="shared" si="20"/>
        <v>1.046924533129826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324" t="s">
        <v>116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6657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H30" sqref="H30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4.6284723026479568E-8</v>
      </c>
      <c r="O5" s="35">
        <f t="shared" ref="O5:O23" si="2">(1-O$34)-(1-O$34)*(1-M5)</f>
        <v>6.3529038918375136E-8</v>
      </c>
      <c r="P5" s="35">
        <f>(1-P$34)-(1-P$34)*(1-M5)</f>
        <v>7.1423413627869081E-8</v>
      </c>
      <c r="Q5" s="35">
        <f>(1-Q$34)-(1-Q$34)*(1-M5)</f>
        <v>7.4797920690539144E-8</v>
      </c>
      <c r="R5" s="139">
        <f>(1-R$34)-(1-R$34)*(1-M5)</f>
        <v>7.6179018537736454E-8</v>
      </c>
      <c r="S5" s="139">
        <f>(1-S$34)-(1-S$34)*(1-M5)</f>
        <v>7.6733352560864887E-8</v>
      </c>
      <c r="T5" s="85">
        <f>(1-T$34)-(1-T$34)*(1-M5)</f>
        <v>7.6954066452472603E-8</v>
      </c>
      <c r="U5" s="85">
        <f t="shared" ref="U5:U33" si="3">(1-U$34)-(1-U$34)*(1-M5)</f>
        <v>7.7041662882582074E-8</v>
      </c>
      <c r="V5" s="85">
        <f t="shared" ref="V5:V33" si="4">(1-V$34)-(1-V$34)*(1-M5)</f>
        <v>7.7076383331320386E-8</v>
      </c>
      <c r="W5" s="85">
        <f t="shared" ref="W5:AC20" si="5">(1-W$34)-(1-W$34)*(1-$M5)</f>
        <v>7.7090138383972828E-8</v>
      </c>
      <c r="X5" s="85">
        <f t="shared" si="5"/>
        <v>7.7095586581421571E-8</v>
      </c>
      <c r="Y5" s="85">
        <f t="shared" si="5"/>
        <v>7.7097744355381082E-8</v>
      </c>
      <c r="Z5" s="85">
        <f t="shared" si="5"/>
        <v>7.7098598949554287E-8</v>
      </c>
      <c r="AA5" s="85">
        <f t="shared" si="5"/>
        <v>7.7098937345532192E-8</v>
      </c>
      <c r="AB5" s="85">
        <f t="shared" si="5"/>
        <v>7.7099071404962416E-8</v>
      </c>
      <c r="AC5" s="85">
        <f t="shared" si="5"/>
        <v>7.7099124473622993E-8</v>
      </c>
      <c r="AD5" s="140">
        <f>100*AC5</f>
        <v>7.7099124473622993E-6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2.8258331646879853E-8</v>
      </c>
      <c r="O8" s="126">
        <f t="shared" si="2"/>
        <v>3.8786548417490962E-8</v>
      </c>
      <c r="P8" s="126">
        <f t="shared" si="7"/>
        <v>4.3606321442624107E-8</v>
      </c>
      <c r="Q8" s="126">
        <f t="shared" si="8"/>
        <v>4.5666567916047285E-8</v>
      </c>
      <c r="R8" s="135">
        <f t="shared" si="9"/>
        <v>4.6509773143910138E-8</v>
      </c>
      <c r="S8" s="135">
        <f t="shared" si="10"/>
        <v>4.684821214295809E-8</v>
      </c>
      <c r="T8" s="135">
        <f>(1-T$34)-(1-T$34)*(1-M8)</f>
        <v>4.6982965185016212E-8</v>
      </c>
      <c r="U8" s="135">
        <f t="shared" si="3"/>
        <v>4.7036445627313128E-8</v>
      </c>
      <c r="V8" s="135">
        <f t="shared" si="4"/>
        <v>4.7057643615122657E-8</v>
      </c>
      <c r="W8" s="135">
        <f t="shared" si="5"/>
        <v>4.7066041508614376E-8</v>
      </c>
      <c r="X8" s="135">
        <f t="shared" si="5"/>
        <v>4.7069367847818455E-8</v>
      </c>
      <c r="Y8" s="135">
        <f t="shared" si="5"/>
        <v>4.7070685238459475E-8</v>
      </c>
      <c r="Z8" s="135">
        <f t="shared" si="5"/>
        <v>4.7071206987769898E-8</v>
      </c>
      <c r="AA8" s="135">
        <f t="shared" si="5"/>
        <v>4.7071413600274781E-8</v>
      </c>
      <c r="AB8" s="135">
        <f t="shared" si="5"/>
        <v>4.7071495423711696E-8</v>
      </c>
      <c r="AC8" s="135">
        <f t="shared" si="5"/>
        <v>4.7071527842224015E-8</v>
      </c>
      <c r="AD8" s="86">
        <f t="shared" si="11"/>
        <v>4.7071527842224015E-6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4.2729524335483049E-8</v>
      </c>
      <c r="O9" s="126">
        <f t="shared" si="2"/>
        <v>5.8649278544820049E-8</v>
      </c>
      <c r="P9" s="126">
        <f t="shared" si="7"/>
        <v>6.5937274584815242E-8</v>
      </c>
      <c r="Q9" s="126">
        <f t="shared" si="8"/>
        <v>6.9052580708994782E-8</v>
      </c>
      <c r="R9" s="135">
        <f t="shared" si="9"/>
        <v>7.0327594359209655E-8</v>
      </c>
      <c r="S9" s="135">
        <f t="shared" si="10"/>
        <v>7.0839349164408816E-8</v>
      </c>
      <c r="T9" s="135">
        <f t="shared" ref="T9:T33" si="13">(1-T$34)-(1-T$34)*(1-M9)</f>
        <v>7.1043109672874749E-8</v>
      </c>
      <c r="U9" s="135">
        <f t="shared" si="3"/>
        <v>7.1123977707365782E-8</v>
      </c>
      <c r="V9" s="135">
        <f t="shared" si="4"/>
        <v>7.115603117835434E-8</v>
      </c>
      <c r="W9" s="135">
        <f t="shared" si="5"/>
        <v>7.1168729742776549E-8</v>
      </c>
      <c r="X9" s="135">
        <f t="shared" si="5"/>
        <v>7.1173759441656159E-8</v>
      </c>
      <c r="Y9" s="135">
        <f t="shared" si="5"/>
        <v>7.1175751459318093E-8</v>
      </c>
      <c r="Z9" s="135">
        <f t="shared" si="5"/>
        <v>7.1176540383799392E-8</v>
      </c>
      <c r="AA9" s="135">
        <f t="shared" si="5"/>
        <v>7.1176852856069672E-8</v>
      </c>
      <c r="AB9" s="135">
        <f t="shared" si="5"/>
        <v>7.1176976590425767E-8</v>
      </c>
      <c r="AC9" s="135">
        <f t="shared" si="5"/>
        <v>7.1177025606772304E-8</v>
      </c>
      <c r="AD9" s="86">
        <f t="shared" si="11"/>
        <v>7.1177025606772304E-6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2.3933342280235692E-8</v>
      </c>
      <c r="O11" s="126">
        <f t="shared" si="2"/>
        <v>3.2850196174383228E-8</v>
      </c>
      <c r="P11" s="126">
        <f t="shared" si="7"/>
        <v>3.6932294111835517E-8</v>
      </c>
      <c r="Q11" s="126">
        <f t="shared" si="8"/>
        <v>3.8677216152027682E-8</v>
      </c>
      <c r="R11" s="135">
        <f t="shared" si="9"/>
        <v>3.9391367279151268E-8</v>
      </c>
      <c r="S11" s="135">
        <f t="shared" si="10"/>
        <v>3.9678007546228855E-8</v>
      </c>
      <c r="T11" s="135">
        <f t="shared" si="13"/>
        <v>3.9792136363736574E-8</v>
      </c>
      <c r="U11" s="135">
        <f t="shared" si="3"/>
        <v>3.9837431575762139E-8</v>
      </c>
      <c r="V11" s="135">
        <f t="shared" si="4"/>
        <v>3.9855385158826806E-8</v>
      </c>
      <c r="W11" s="135">
        <f t="shared" si="5"/>
        <v>3.9862497747122916E-8</v>
      </c>
      <c r="X11" s="135">
        <f t="shared" si="5"/>
        <v>3.9865314938047902E-8</v>
      </c>
      <c r="Y11" s="135">
        <f t="shared" si="5"/>
        <v>3.986643071218765E-8</v>
      </c>
      <c r="Z11" s="135">
        <f t="shared" si="5"/>
        <v>3.9866872580951451E-8</v>
      </c>
      <c r="AA11" s="135">
        <f t="shared" si="5"/>
        <v>3.9867047607611283E-8</v>
      </c>
      <c r="AB11" s="135">
        <f t="shared" si="5"/>
        <v>3.9867116941039171E-8</v>
      </c>
      <c r="AC11" s="135">
        <f t="shared" si="5"/>
        <v>3.9867144363547879E-8</v>
      </c>
      <c r="AD11" s="86">
        <f t="shared" si="11"/>
        <v>3.9867144363547879E-6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2.2648697195482015E-8</v>
      </c>
      <c r="O12" s="126">
        <f t="shared" si="2"/>
        <v>3.1086930418755543E-8</v>
      </c>
      <c r="P12" s="126">
        <f t="shared" si="7"/>
        <v>3.494991784869228E-8</v>
      </c>
      <c r="Q12" s="126">
        <f t="shared" si="8"/>
        <v>3.6601179476125623E-8</v>
      </c>
      <c r="R12" s="135">
        <f t="shared" si="9"/>
        <v>3.7276997877366824E-8</v>
      </c>
      <c r="S12" s="135">
        <f t="shared" si="10"/>
        <v>3.7548252451724551E-8</v>
      </c>
      <c r="T12" s="135">
        <f t="shared" si="13"/>
        <v>3.7656255336138145E-8</v>
      </c>
      <c r="U12" s="135">
        <f t="shared" si="3"/>
        <v>3.7699119270762083E-8</v>
      </c>
      <c r="V12" s="135">
        <f t="shared" si="4"/>
        <v>3.7716109124730224E-8</v>
      </c>
      <c r="W12" s="135">
        <f t="shared" si="5"/>
        <v>3.7722839962839316E-8</v>
      </c>
      <c r="X12" s="135">
        <f t="shared" si="5"/>
        <v>3.7725505941388349E-8</v>
      </c>
      <c r="Y12" s="135">
        <f t="shared" si="5"/>
        <v>3.7726561818995918E-8</v>
      </c>
      <c r="Z12" s="135">
        <f t="shared" si="5"/>
        <v>3.7726979984498143E-8</v>
      </c>
      <c r="AA12" s="135">
        <f t="shared" si="5"/>
        <v>3.7727145629773418E-8</v>
      </c>
      <c r="AB12" s="135">
        <f t="shared" si="5"/>
        <v>3.7727211188443022E-8</v>
      </c>
      <c r="AC12" s="135">
        <f t="shared" si="5"/>
        <v>3.7727237167661798E-8</v>
      </c>
      <c r="AD12" s="86">
        <f t="shared" si="11"/>
        <v>3.7727237167661798E-6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4.0418360131022624E-8</v>
      </c>
      <c r="O13" s="126">
        <f t="shared" si="2"/>
        <v>5.5477043070517595E-8</v>
      </c>
      <c r="P13" s="126">
        <f t="shared" si="7"/>
        <v>6.2370844322590102E-8</v>
      </c>
      <c r="Q13" s="126">
        <f t="shared" si="8"/>
        <v>6.5317649067253569E-8</v>
      </c>
      <c r="R13" s="135">
        <f t="shared" si="9"/>
        <v>6.6523699437937012E-8</v>
      </c>
      <c r="S13" s="135">
        <f t="shared" si="10"/>
        <v>6.7007774384730823E-8</v>
      </c>
      <c r="T13" s="135">
        <f t="shared" si="13"/>
        <v>6.7200513820253605E-8</v>
      </c>
      <c r="U13" s="135">
        <f t="shared" si="3"/>
        <v>6.727700785358337E-8</v>
      </c>
      <c r="V13" s="135">
        <f t="shared" si="4"/>
        <v>6.7307327655807825E-8</v>
      </c>
      <c r="W13" s="135">
        <f t="shared" si="5"/>
        <v>6.7319339325244698E-8</v>
      </c>
      <c r="X13" s="135">
        <f t="shared" si="5"/>
        <v>6.7324097019483276E-8</v>
      </c>
      <c r="Y13" s="135">
        <f t="shared" si="5"/>
        <v>6.7325981290000669E-8</v>
      </c>
      <c r="Z13" s="135">
        <f t="shared" si="5"/>
        <v>6.7326727526406671E-8</v>
      </c>
      <c r="AA13" s="135">
        <f t="shared" si="5"/>
        <v>6.7327023123286978E-8</v>
      </c>
      <c r="AB13" s="135">
        <f t="shared" si="5"/>
        <v>6.7327140140793773E-8</v>
      </c>
      <c r="AC13" s="135">
        <f t="shared" si="5"/>
        <v>6.7327186492605051E-8</v>
      </c>
      <c r="AD13" s="86">
        <f t="shared" si="11"/>
        <v>6.7327186492605051E-6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2.7845774214219077E-8</v>
      </c>
      <c r="O14" s="126">
        <f t="shared" si="2"/>
        <v>3.8220284326317966E-8</v>
      </c>
      <c r="P14" s="126">
        <f t="shared" si="7"/>
        <v>4.2969691083083461E-8</v>
      </c>
      <c r="Q14" s="126">
        <f t="shared" si="8"/>
        <v>4.4999859005745435E-8</v>
      </c>
      <c r="R14" s="135">
        <f t="shared" si="9"/>
        <v>4.5830753914177791E-8</v>
      </c>
      <c r="S14" s="135">
        <f t="shared" si="10"/>
        <v>4.6164251865654649E-8</v>
      </c>
      <c r="T14" s="135">
        <f t="shared" si="13"/>
        <v>4.6297037537001984E-8</v>
      </c>
      <c r="U14" s="135">
        <f t="shared" si="3"/>
        <v>4.6349737214956832E-8</v>
      </c>
      <c r="V14" s="135">
        <f t="shared" si="4"/>
        <v>4.6370625728098247E-8</v>
      </c>
      <c r="W14" s="135">
        <f t="shared" si="5"/>
        <v>4.6378900997456896E-8</v>
      </c>
      <c r="X14" s="135">
        <f t="shared" si="5"/>
        <v>4.6382178764403648E-8</v>
      </c>
      <c r="Y14" s="135">
        <f t="shared" si="5"/>
        <v>4.6383476948186342E-8</v>
      </c>
      <c r="Z14" s="135">
        <f t="shared" si="5"/>
        <v>4.6383991036957894E-8</v>
      </c>
      <c r="AA14" s="135">
        <f t="shared" si="5"/>
        <v>4.6384194651860611E-8</v>
      </c>
      <c r="AB14" s="135">
        <f t="shared" si="5"/>
        <v>4.638427530956335E-8</v>
      </c>
      <c r="AC14" s="135">
        <f t="shared" si="5"/>
        <v>4.6384307228475308E-8</v>
      </c>
      <c r="AD14" s="86">
        <f t="shared" si="11"/>
        <v>4.6384307228475308E-6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0.24012319984292685</v>
      </c>
      <c r="O15" s="130">
        <f t="shared" si="2"/>
        <v>0.32958598663594929</v>
      </c>
      <c r="P15" s="130">
        <f t="shared" si="7"/>
        <v>0.37054167119835529</v>
      </c>
      <c r="Q15" s="130">
        <f t="shared" si="8"/>
        <v>0.38804847215641675</v>
      </c>
      <c r="R15" s="137">
        <f t="shared" si="9"/>
        <v>0.39521354968906491</v>
      </c>
      <c r="S15" s="137">
        <f t="shared" si="10"/>
        <v>0.39808941145540849</v>
      </c>
      <c r="T15" s="137">
        <f t="shared" si="13"/>
        <v>0.39923446574134108</v>
      </c>
      <c r="U15" s="137">
        <f t="shared" si="3"/>
        <v>0.39968891235210491</v>
      </c>
      <c r="V15" s="137">
        <f t="shared" si="4"/>
        <v>0.39986904058179668</v>
      </c>
      <c r="W15" s="137">
        <f t="shared" si="5"/>
        <v>0.39994040131488368</v>
      </c>
      <c r="X15" s="137">
        <f t="shared" si="5"/>
        <v>0.39996866632056172</v>
      </c>
      <c r="Y15" s="137">
        <f t="shared" si="5"/>
        <v>0.39997986080479803</v>
      </c>
      <c r="Z15" s="137">
        <f t="shared" si="5"/>
        <v>0.39998429429070698</v>
      </c>
      <c r="AA15" s="137">
        <f t="shared" si="5"/>
        <v>0.39998605011528021</v>
      </c>
      <c r="AB15" s="137">
        <f t="shared" si="5"/>
        <v>0.39998674548336433</v>
      </c>
      <c r="AC15" s="137">
        <f t="shared" si="5"/>
        <v>0.39998702087296023</v>
      </c>
      <c r="AD15" s="87">
        <f t="shared" si="11"/>
        <v>39.998702087296024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2.2410490241320247E-8</v>
      </c>
      <c r="O18" s="126">
        <f t="shared" si="2"/>
        <v>3.0759974622984743E-8</v>
      </c>
      <c r="P18" s="126">
        <f t="shared" si="7"/>
        <v>3.4582333219290717E-8</v>
      </c>
      <c r="Q18" s="126">
        <f t="shared" si="8"/>
        <v>3.6216227794483302E-8</v>
      </c>
      <c r="R18" s="135">
        <f t="shared" si="9"/>
        <v>3.6884938270365097E-8</v>
      </c>
      <c r="S18" s="135">
        <f t="shared" si="10"/>
        <v>3.7153339960127596E-8</v>
      </c>
      <c r="T18" s="135">
        <f t="shared" si="13"/>
        <v>3.7260206864342393E-8</v>
      </c>
      <c r="U18" s="135">
        <f t="shared" si="3"/>
        <v>3.7302619992907182E-8</v>
      </c>
      <c r="V18" s="135">
        <f t="shared" si="4"/>
        <v>3.7319431211990661E-8</v>
      </c>
      <c r="W18" s="135">
        <f t="shared" si="5"/>
        <v>3.7326091217870783E-8</v>
      </c>
      <c r="X18" s="135">
        <f t="shared" si="5"/>
        <v>3.7328729163288443E-8</v>
      </c>
      <c r="Y18" s="135">
        <f t="shared" si="5"/>
        <v>3.7329773938665767E-8</v>
      </c>
      <c r="Z18" s="135">
        <f t="shared" si="5"/>
        <v>3.7330187718787045E-8</v>
      </c>
      <c r="AA18" s="135">
        <f t="shared" si="5"/>
        <v>3.7330351587705479E-8</v>
      </c>
      <c r="AB18" s="135">
        <f t="shared" si="5"/>
        <v>3.7330416480241269E-8</v>
      </c>
      <c r="AC18" s="135">
        <f t="shared" si="5"/>
        <v>3.7330442181904289E-8</v>
      </c>
      <c r="AD18" s="86">
        <f t="shared" si="11"/>
        <v>3.7330442181904289E-6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2.7320250783890998E-8</v>
      </c>
      <c r="O19" s="126">
        <f t="shared" si="2"/>
        <v>3.7498966432014669E-8</v>
      </c>
      <c r="P19" s="126">
        <f t="shared" si="7"/>
        <v>4.2158739332887052E-8</v>
      </c>
      <c r="Q19" s="126">
        <f t="shared" si="8"/>
        <v>4.4150592626301943E-8</v>
      </c>
      <c r="R19" s="135">
        <f t="shared" si="9"/>
        <v>4.4965806300645283E-8</v>
      </c>
      <c r="S19" s="135">
        <f t="shared" si="10"/>
        <v>4.5293010286773239E-8</v>
      </c>
      <c r="T19" s="135">
        <f t="shared" si="13"/>
        <v>4.542328996270939E-8</v>
      </c>
      <c r="U19" s="135">
        <f t="shared" si="3"/>
        <v>4.5474995047367628E-8</v>
      </c>
      <c r="V19" s="135">
        <f t="shared" si="4"/>
        <v>4.5495489320312998E-8</v>
      </c>
      <c r="W19" s="135">
        <f t="shared" si="5"/>
        <v>4.5503608436803233E-8</v>
      </c>
      <c r="X19" s="135">
        <f t="shared" si="5"/>
        <v>4.5506824308816363E-8</v>
      </c>
      <c r="Y19" s="135">
        <f t="shared" si="5"/>
        <v>4.5508098012181364E-8</v>
      </c>
      <c r="Z19" s="135">
        <f t="shared" si="5"/>
        <v>4.5508602442012602E-8</v>
      </c>
      <c r="AA19" s="135">
        <f t="shared" si="5"/>
        <v>4.5508802171134732E-8</v>
      </c>
      <c r="AB19" s="135">
        <f t="shared" si="5"/>
        <v>4.5508881330036388E-8</v>
      </c>
      <c r="AC19" s="135">
        <f t="shared" si="5"/>
        <v>4.5508912638325683E-8</v>
      </c>
      <c r="AD19" s="86">
        <f t="shared" si="11"/>
        <v>4.5508912638325683E-6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1.0501838029752797E-7</v>
      </c>
      <c r="O20" s="126">
        <f t="shared" si="2"/>
        <v>1.4414511595450819E-7</v>
      </c>
      <c r="P20" s="126">
        <f t="shared" si="7"/>
        <v>1.6205716968364925E-7</v>
      </c>
      <c r="Q20" s="126">
        <f t="shared" si="8"/>
        <v>1.6971380545349746E-7</v>
      </c>
      <c r="R20" s="135">
        <f t="shared" si="9"/>
        <v>1.7284746700596543E-7</v>
      </c>
      <c r="S20" s="135">
        <f t="shared" si="10"/>
        <v>1.741052311210467E-7</v>
      </c>
      <c r="T20" s="135">
        <f t="shared" si="13"/>
        <v>1.7460602297347805E-7</v>
      </c>
      <c r="U20" s="135">
        <f t="shared" si="3"/>
        <v>1.7480477615405832E-7</v>
      </c>
      <c r="V20" s="135">
        <f t="shared" si="4"/>
        <v>1.7488355563699542E-7</v>
      </c>
      <c r="W20" s="135">
        <f t="shared" si="5"/>
        <v>1.7491476539399642E-7</v>
      </c>
      <c r="X20" s="135">
        <f t="shared" si="5"/>
        <v>1.7492712717226411E-7</v>
      </c>
      <c r="Y20" s="135">
        <f t="shared" si="5"/>
        <v>1.7493202308926925E-7</v>
      </c>
      <c r="Z20" s="135">
        <f t="shared" si="5"/>
        <v>1.7493396209378176E-7</v>
      </c>
      <c r="AA20" s="135">
        <f t="shared" si="5"/>
        <v>1.7493472997953674E-7</v>
      </c>
      <c r="AB20" s="135">
        <f t="shared" si="5"/>
        <v>1.7493503412513434E-7</v>
      </c>
      <c r="AC20" s="135">
        <f t="shared" si="5"/>
        <v>1.7493515452882136E-7</v>
      </c>
      <c r="AD20" s="86">
        <f t="shared" si="11"/>
        <v>1.7493515452882136E-5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2.0609979167751646E-8</v>
      </c>
      <c r="O21" s="126">
        <f t="shared" si="2"/>
        <v>2.8288646536367423E-8</v>
      </c>
      <c r="P21" s="126">
        <f t="shared" si="7"/>
        <v>3.1803907896144068E-8</v>
      </c>
      <c r="Q21" s="126">
        <f t="shared" si="8"/>
        <v>3.3306531532772965E-8</v>
      </c>
      <c r="R21" s="135">
        <f t="shared" si="9"/>
        <v>3.3921516262580553E-8</v>
      </c>
      <c r="S21" s="135">
        <f t="shared" si="10"/>
        <v>3.4168353924002304E-8</v>
      </c>
      <c r="T21" s="135">
        <f t="shared" si="13"/>
        <v>3.4266634918456162E-8</v>
      </c>
      <c r="U21" s="135">
        <f t="shared" si="3"/>
        <v>3.4305640439491469E-8</v>
      </c>
      <c r="V21" s="135">
        <f t="shared" si="4"/>
        <v>3.4321101016754341E-8</v>
      </c>
      <c r="W21" s="135">
        <f t="shared" ref="W21:AC33" si="15">(1-W$34)-(1-W$34)*(1-$M21)</f>
        <v>3.4327225950647744E-8</v>
      </c>
      <c r="X21" s="135">
        <f t="shared" si="15"/>
        <v>3.4329651954490004E-8</v>
      </c>
      <c r="Y21" s="135">
        <f t="shared" si="15"/>
        <v>3.4330612797006665E-8</v>
      </c>
      <c r="Z21" s="135">
        <f t="shared" si="15"/>
        <v>3.4330993325948356E-8</v>
      </c>
      <c r="AA21" s="135">
        <f t="shared" si="15"/>
        <v>3.4331144038723949E-8</v>
      </c>
      <c r="AB21" s="135">
        <f t="shared" si="15"/>
        <v>3.4331203713211522E-8</v>
      </c>
      <c r="AC21" s="135">
        <f t="shared" si="15"/>
        <v>3.4331227360961947E-8</v>
      </c>
      <c r="AD21" s="86">
        <f t="shared" si="11"/>
        <v>3.4331227360961947E-6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2.1299428221155381E-8</v>
      </c>
      <c r="O22" s="126">
        <f t="shared" si="2"/>
        <v>2.923496383866464E-8</v>
      </c>
      <c r="P22" s="126">
        <f t="shared" si="7"/>
        <v>3.2867818411386196E-8</v>
      </c>
      <c r="Q22" s="126">
        <f t="shared" si="8"/>
        <v>3.4420708117099963E-8</v>
      </c>
      <c r="R22" s="135">
        <f t="shared" si="9"/>
        <v>3.5056265446087309E-8</v>
      </c>
      <c r="S22" s="135">
        <f t="shared" si="10"/>
        <v>3.5311360335743558E-8</v>
      </c>
      <c r="T22" s="135">
        <f t="shared" si="13"/>
        <v>3.5412929033640239E-8</v>
      </c>
      <c r="U22" s="135">
        <f t="shared" si="3"/>
        <v>3.5453239399796388E-8</v>
      </c>
      <c r="V22" s="135">
        <f t="shared" si="4"/>
        <v>3.5469217174455281E-8</v>
      </c>
      <c r="W22" s="135">
        <f t="shared" si="15"/>
        <v>3.5475547000007879E-8</v>
      </c>
      <c r="X22" s="135">
        <f t="shared" si="15"/>
        <v>3.5478054161153239E-8</v>
      </c>
      <c r="Y22" s="135">
        <f t="shared" si="15"/>
        <v>3.5479047144626463E-8</v>
      </c>
      <c r="Z22" s="135">
        <f t="shared" si="15"/>
        <v>3.5479440441132937E-8</v>
      </c>
      <c r="AA22" s="135">
        <f t="shared" si="15"/>
        <v>3.547959614991214E-8</v>
      </c>
      <c r="AB22" s="135">
        <f t="shared" si="15"/>
        <v>3.5479657822801158E-8</v>
      </c>
      <c r="AC22" s="135">
        <f t="shared" si="15"/>
        <v>3.54796822477077E-8</v>
      </c>
      <c r="AD22" s="86">
        <f t="shared" si="11"/>
        <v>3.54796822477077E-6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1.987796444113954E-8</v>
      </c>
      <c r="O23" s="126">
        <f t="shared" si="2"/>
        <v>2.7283904802111181E-8</v>
      </c>
      <c r="P23" s="126">
        <f t="shared" si="7"/>
        <v>3.0674312923029134E-8</v>
      </c>
      <c r="Q23" s="126">
        <f t="shared" si="8"/>
        <v>3.2123567139663578E-8</v>
      </c>
      <c r="R23" s="135">
        <f t="shared" si="9"/>
        <v>3.2716709175151237E-8</v>
      </c>
      <c r="S23" s="135">
        <f t="shared" si="10"/>
        <v>3.2954779793925582E-8</v>
      </c>
      <c r="T23" s="135">
        <f t="shared" si="13"/>
        <v>3.3049570080656565E-8</v>
      </c>
      <c r="U23" s="135">
        <f t="shared" si="3"/>
        <v>3.3087190209890593E-8</v>
      </c>
      <c r="V23" s="135">
        <f t="shared" si="4"/>
        <v>3.3102101670845485E-8</v>
      </c>
      <c r="W23" s="135">
        <f t="shared" si="15"/>
        <v>3.3108009056537213E-8</v>
      </c>
      <c r="X23" s="135">
        <f t="shared" si="15"/>
        <v>3.3110348907072762E-8</v>
      </c>
      <c r="Y23" s="135">
        <f t="shared" si="15"/>
        <v>3.3111275610231417E-8</v>
      </c>
      <c r="Z23" s="135">
        <f t="shared" si="15"/>
        <v>3.3111642649963358E-8</v>
      </c>
      <c r="AA23" s="135">
        <f t="shared" si="15"/>
        <v>3.3111787978157281E-8</v>
      </c>
      <c r="AB23" s="135">
        <f t="shared" si="15"/>
        <v>3.3111845543221108E-8</v>
      </c>
      <c r="AC23" s="135">
        <f t="shared" si="15"/>
        <v>3.3111868358304264E-8</v>
      </c>
      <c r="AD23" s="86">
        <f t="shared" si="11"/>
        <v>3.3111868358304264E-6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1.877551999984739E-8</v>
      </c>
      <c r="O24" s="126">
        <f>(1-O$34)-(1-O$34)*(1-M24)</f>
        <v>2.5770722222873133E-8</v>
      </c>
      <c r="P24" s="126">
        <f t="shared" si="7"/>
        <v>2.8973096144468968E-8</v>
      </c>
      <c r="Q24" s="126">
        <f t="shared" si="8"/>
        <v>3.0341973822345381E-8</v>
      </c>
      <c r="R24" s="135">
        <f t="shared" si="9"/>
        <v>3.0902219783079943E-8</v>
      </c>
      <c r="S24" s="135">
        <f t="shared" si="10"/>
        <v>3.1127086852489327E-8</v>
      </c>
      <c r="T24" s="135">
        <f t="shared" si="13"/>
        <v>3.1216620066665257E-8</v>
      </c>
      <c r="U24" s="135">
        <f t="shared" si="3"/>
        <v>3.1252153753769107E-8</v>
      </c>
      <c r="V24" s="135">
        <f t="shared" si="4"/>
        <v>3.1266238209592956E-8</v>
      </c>
      <c r="W24" s="135">
        <f t="shared" si="15"/>
        <v>3.1271817968470117E-8</v>
      </c>
      <c r="X24" s="135">
        <f t="shared" si="15"/>
        <v>3.1274028089445238E-8</v>
      </c>
      <c r="Y24" s="135">
        <f t="shared" si="15"/>
        <v>3.1274903389277853E-8</v>
      </c>
      <c r="Z24" s="135">
        <f t="shared" si="15"/>
        <v>3.1275250056417292E-8</v>
      </c>
      <c r="AA24" s="135">
        <f t="shared" si="15"/>
        <v>3.1275387335494287E-8</v>
      </c>
      <c r="AB24" s="135">
        <f t="shared" si="15"/>
        <v>3.1275441680911342E-8</v>
      </c>
      <c r="AC24" s="135">
        <f t="shared" si="15"/>
        <v>3.127546321923802E-8</v>
      </c>
      <c r="AD24" s="86">
        <f t="shared" si="11"/>
        <v>3.127546321923802E-6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1.9994422423286196E-8</v>
      </c>
      <c r="O25" s="126">
        <f>(1-O$34)-(1-O$34)*(1-M25)</f>
        <v>2.7443751604572242E-8</v>
      </c>
      <c r="P25" s="126">
        <f t="shared" si="7"/>
        <v>3.0854022892157218E-8</v>
      </c>
      <c r="Q25" s="126">
        <f t="shared" si="8"/>
        <v>3.2311767816928239E-8</v>
      </c>
      <c r="R25" s="135">
        <f t="shared" si="9"/>
        <v>3.2908384794971823E-8</v>
      </c>
      <c r="S25" s="135">
        <f t="shared" si="10"/>
        <v>3.3147850186932004E-8</v>
      </c>
      <c r="T25" s="135">
        <f t="shared" si="13"/>
        <v>3.3243195862731056E-8</v>
      </c>
      <c r="U25" s="135">
        <f t="shared" si="3"/>
        <v>3.3281036426746624E-8</v>
      </c>
      <c r="V25" s="135">
        <f t="shared" si="4"/>
        <v>3.3296035206742403E-8</v>
      </c>
      <c r="W25" s="135">
        <f t="shared" si="15"/>
        <v>3.3301977231392499E-8</v>
      </c>
      <c r="X25" s="135">
        <f t="shared" si="15"/>
        <v>3.3304330793182402E-8</v>
      </c>
      <c r="Y25" s="135">
        <f t="shared" si="15"/>
        <v>3.3305262936433877E-8</v>
      </c>
      <c r="Z25" s="135">
        <f t="shared" si="15"/>
        <v>3.3305632085589565E-8</v>
      </c>
      <c r="AA25" s="135">
        <f t="shared" si="15"/>
        <v>3.3305778301961908E-8</v>
      </c>
      <c r="AB25" s="135">
        <f t="shared" si="15"/>
        <v>3.3305836200092642E-8</v>
      </c>
      <c r="AC25" s="135">
        <f t="shared" si="15"/>
        <v>3.3305859126198101E-8</v>
      </c>
      <c r="AD25" s="86">
        <f t="shared" si="11"/>
        <v>3.3305859126198101E-6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1.859498741096921E-8</v>
      </c>
      <c r="O33" s="126">
        <f>(1-O$34)-(1-O$34)*(1-M33)</f>
        <v>2.5522928548404877E-8</v>
      </c>
      <c r="P33" s="126">
        <f t="shared" si="7"/>
        <v>2.8694510600946188E-8</v>
      </c>
      <c r="Q33" s="126">
        <f t="shared" si="8"/>
        <v>3.0050226140776459E-8</v>
      </c>
      <c r="R33" s="135">
        <f t="shared" si="9"/>
        <v>3.0605085132862087E-8</v>
      </c>
      <c r="S33" s="135">
        <f t="shared" si="10"/>
        <v>3.0827790042931014E-8</v>
      </c>
      <c r="T33" s="135">
        <f t="shared" si="13"/>
        <v>3.0916462334662498E-8</v>
      </c>
      <c r="U33" s="135">
        <f t="shared" si="3"/>
        <v>3.0951654406141671E-8</v>
      </c>
      <c r="V33" s="135">
        <f t="shared" si="4"/>
        <v>3.0965603414756515E-8</v>
      </c>
      <c r="W33" s="135">
        <f t="shared" si="15"/>
        <v>3.0971129549861587E-8</v>
      </c>
      <c r="X33" s="135">
        <f t="shared" si="15"/>
        <v>3.0973318354554635E-8</v>
      </c>
      <c r="Y33" s="135">
        <f t="shared" si="15"/>
        <v>3.0974185216692263E-8</v>
      </c>
      <c r="Z33" s="135">
        <f t="shared" si="15"/>
        <v>3.0974528553162628E-8</v>
      </c>
      <c r="AA33" s="135">
        <f t="shared" si="15"/>
        <v>3.0974664555483145E-8</v>
      </c>
      <c r="AB33" s="135">
        <f t="shared" si="15"/>
        <v>3.0974718401299839E-8</v>
      </c>
      <c r="AC33" s="135">
        <f t="shared" si="15"/>
        <v>3.0974739717581912E-8</v>
      </c>
      <c r="AD33" s="86">
        <f t="shared" si="11"/>
        <v>3.0974739717581912E-6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0.75987629413689739</v>
      </c>
      <c r="O34" s="132">
        <f>(K36*L40-L39)/(E34*O44*L40-L39)</f>
        <v>0.67041331881575639</v>
      </c>
      <c r="P34" s="132">
        <f>(K36*L40-L39)/(E34*P44*L40-L39)</f>
        <v>0.62945754794597686</v>
      </c>
      <c r="Q34" s="132">
        <f>(K36*L40-L39)/(E34*Q44*L40-L39)</f>
        <v>0.61195071009520985</v>
      </c>
      <c r="R34" s="138">
        <f>(K36*L40-L39)/(E34*R44*L40-L39)</f>
        <v>0.60478561746333848</v>
      </c>
      <c r="S34" s="138">
        <f>(K36*L40-L39)/(E34*S44*L40-L39)</f>
        <v>0.60190974963658894</v>
      </c>
      <c r="T34" s="138">
        <f>(K36*L40-L39)/(E34*T44*L40-L39)</f>
        <v>0.60076469293764267</v>
      </c>
      <c r="U34" s="138">
        <f>(K36*L40-L39)/(E34*U44*L40-L39)</f>
        <v>0.6003102453692073</v>
      </c>
      <c r="V34" s="138">
        <f t="shared" ref="V34:AC34" si="17">($K36*$L40-$L39)/($E34*V44*$L40-$L39)</f>
        <v>0.60013011675992489</v>
      </c>
      <c r="W34" s="138">
        <f t="shared" si="17"/>
        <v>0.60005875587645685</v>
      </c>
      <c r="X34" s="138">
        <f t="shared" si="17"/>
        <v>0.60003049081121496</v>
      </c>
      <c r="Y34" s="138">
        <f t="shared" si="17"/>
        <v>0.60001929630338813</v>
      </c>
      <c r="Z34" s="138">
        <f t="shared" si="17"/>
        <v>0.60001486280813632</v>
      </c>
      <c r="AA34" s="138">
        <f t="shared" si="17"/>
        <v>0.60001310697986299</v>
      </c>
      <c r="AB34" s="138">
        <f t="shared" si="17"/>
        <v>0.60001241161031349</v>
      </c>
      <c r="AC34" s="138">
        <f t="shared" si="17"/>
        <v>0.60001213622013727</v>
      </c>
      <c r="AD34" s="88">
        <f t="shared" si="11"/>
        <v>60.001213622013729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40</v>
      </c>
      <c r="K35" s="134"/>
      <c r="L35" s="165">
        <f>AD15</f>
        <v>39.998702087296024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WS_Tables!D67*1000000</f>
        <v>948060</v>
      </c>
      <c r="L36" s="219">
        <f>L35-J35</f>
        <v>-1.2979127039756122E-3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1.0000000000000002</v>
      </c>
      <c r="Q40" s="74">
        <f t="shared" si="18"/>
        <v>1</v>
      </c>
      <c r="R40" s="74">
        <f t="shared" si="18"/>
        <v>1</v>
      </c>
      <c r="S40" s="74">
        <f t="shared" si="18"/>
        <v>1</v>
      </c>
      <c r="T40" s="74">
        <f t="shared" si="18"/>
        <v>1.0000000000000002</v>
      </c>
      <c r="U40" s="74">
        <f t="shared" si="18"/>
        <v>1.0000000000000002</v>
      </c>
      <c r="V40" s="74">
        <f t="shared" si="18"/>
        <v>1.0000000000000002</v>
      </c>
      <c r="W40" s="74">
        <f t="shared" si="18"/>
        <v>1</v>
      </c>
      <c r="X40" s="74">
        <f t="shared" si="18"/>
        <v>1</v>
      </c>
      <c r="Y40" s="74">
        <f t="shared" si="18"/>
        <v>1</v>
      </c>
      <c r="Z40" s="74">
        <f t="shared" si="18"/>
        <v>1</v>
      </c>
      <c r="AA40" s="74">
        <f t="shared" si="18"/>
        <v>1</v>
      </c>
      <c r="AB40" s="74">
        <f t="shared" si="18"/>
        <v>1</v>
      </c>
      <c r="AC40" s="74">
        <f t="shared" si="18"/>
        <v>1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1.0279432680182012</v>
      </c>
      <c r="P44" s="30">
        <f t="shared" si="20"/>
        <v>1.0433815199274667</v>
      </c>
      <c r="Q44" s="30">
        <f t="shared" si="20"/>
        <v>1.0506111640266509</v>
      </c>
      <c r="R44" s="30">
        <f t="shared" si="20"/>
        <v>1.0536907760714691</v>
      </c>
      <c r="S44" s="30">
        <f t="shared" si="20"/>
        <v>1.0549474661530374</v>
      </c>
      <c r="T44" s="75">
        <f t="shared" si="20"/>
        <v>1.0554511793281796</v>
      </c>
      <c r="U44" s="75">
        <f t="shared" si="20"/>
        <v>1.0556516245579004</v>
      </c>
      <c r="V44" s="75">
        <f t="shared" si="20"/>
        <v>1.0557311587028555</v>
      </c>
      <c r="W44" s="75">
        <f t="shared" si="20"/>
        <v>1.05576268065583</v>
      </c>
      <c r="X44" s="75">
        <f t="shared" si="20"/>
        <v>1.0557751681412157</v>
      </c>
      <c r="Y44" s="75">
        <f t="shared" si="20"/>
        <v>1.055780114191929</v>
      </c>
      <c r="Z44" s="75">
        <f t="shared" si="20"/>
        <v>1.0557820730867582</v>
      </c>
      <c r="AA44" s="75">
        <f t="shared" si="20"/>
        <v>1.0557828488896426</v>
      </c>
      <c r="AB44" s="75">
        <f t="shared" si="20"/>
        <v>1.0557831561360369</v>
      </c>
      <c r="AC44" s="75">
        <f t="shared" si="20"/>
        <v>1.0557832778163374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324" t="s">
        <v>116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6417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O23" sqref="O23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5.4125178727826295E-8</v>
      </c>
      <c r="O5" s="35">
        <f t="shared" ref="O5:O23" si="2">(1-O$34)-(1-O$34)*(1-M5)</f>
        <v>7.3901449737512337E-8</v>
      </c>
      <c r="P5" s="35">
        <f>(1-P$34)-(1-P$34)*(1-M5)</f>
        <v>8.2075473695208956E-8</v>
      </c>
      <c r="Q5" s="35">
        <f>(1-Q$34)-(1-Q$34)*(1-M5)</f>
        <v>8.5117266124257185E-8</v>
      </c>
      <c r="R5" s="139">
        <f>(1-R$34)-(1-R$34)*(1-M5)</f>
        <v>8.6197782467323236E-8</v>
      </c>
      <c r="S5" s="139">
        <f>(1-S$34)-(1-S$34)*(1-M5)</f>
        <v>8.6575322300053159E-8</v>
      </c>
      <c r="T5" s="85">
        <f>(1-T$34)-(1-T$34)*(1-M5)</f>
        <v>8.6706487378851449E-8</v>
      </c>
      <c r="U5" s="85">
        <f t="shared" ref="U5:U33" si="3">(1-U$34)-(1-U$34)*(1-M5)</f>
        <v>8.6751967220966009E-8</v>
      </c>
      <c r="V5" s="85">
        <f t="shared" ref="V5:V33" si="4">(1-V$34)-(1-V$34)*(1-M5)</f>
        <v>8.6767726004133294E-8</v>
      </c>
      <c r="W5" s="85">
        <f t="shared" ref="W5:AC20" si="5">(1-W$34)-(1-W$34)*(1-$M5)</f>
        <v>8.677318513727883E-8</v>
      </c>
      <c r="X5" s="85">
        <f t="shared" si="5"/>
        <v>8.6775076180156674E-8</v>
      </c>
      <c r="Y5" s="85">
        <f t="shared" si="5"/>
        <v>8.6775731156230052E-8</v>
      </c>
      <c r="Z5" s="85">
        <f t="shared" si="5"/>
        <v>8.6775958030305134E-8</v>
      </c>
      <c r="AA5" s="85">
        <f t="shared" si="5"/>
        <v>8.6776036634095277E-8</v>
      </c>
      <c r="AB5" s="85">
        <f t="shared" si="5"/>
        <v>8.677606383455938E-8</v>
      </c>
      <c r="AC5" s="85">
        <f t="shared" si="5"/>
        <v>8.677607327145509E-8</v>
      </c>
      <c r="AD5" s="140">
        <f>100*AC5</f>
        <v>8.677607327145509E-6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3.3045185310331959E-8</v>
      </c>
      <c r="O8" s="126">
        <f t="shared" si="2"/>
        <v>4.511924317496252E-8</v>
      </c>
      <c r="P8" s="126">
        <f t="shared" si="7"/>
        <v>5.010975118180383E-8</v>
      </c>
      <c r="Q8" s="126">
        <f t="shared" si="8"/>
        <v>5.1966864589303441E-8</v>
      </c>
      <c r="R8" s="135">
        <f t="shared" si="9"/>
        <v>5.2626555002710518E-8</v>
      </c>
      <c r="S8" s="135">
        <f t="shared" si="10"/>
        <v>5.2857055399258002E-8</v>
      </c>
      <c r="T8" s="135">
        <f>(1-T$34)-(1-T$34)*(1-M8)</f>
        <v>5.2937135952557668E-8</v>
      </c>
      <c r="U8" s="135">
        <f t="shared" si="3"/>
        <v>5.2964902852448148E-8</v>
      </c>
      <c r="V8" s="135">
        <f t="shared" si="4"/>
        <v>5.2974524156201852E-8</v>
      </c>
      <c r="W8" s="135">
        <f t="shared" si="5"/>
        <v>5.2977857101232928E-8</v>
      </c>
      <c r="X8" s="135">
        <f t="shared" si="5"/>
        <v>5.2979011622156236E-8</v>
      </c>
      <c r="Y8" s="135">
        <f t="shared" si="5"/>
        <v>5.2979411524489706E-8</v>
      </c>
      <c r="Z8" s="135">
        <f t="shared" si="5"/>
        <v>5.2979550080323179E-8</v>
      </c>
      <c r="AA8" s="135">
        <f t="shared" si="5"/>
        <v>5.2979598041957843E-8</v>
      </c>
      <c r="AB8" s="135">
        <f t="shared" si="5"/>
        <v>5.2979614639792061E-8</v>
      </c>
      <c r="AC8" s="135">
        <f t="shared" si="5"/>
        <v>5.2979620412951789E-8</v>
      </c>
      <c r="AD8" s="86">
        <f t="shared" si="11"/>
        <v>5.2979620412951789E-6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4.9967742943302085E-8</v>
      </c>
      <c r="O9" s="126">
        <f t="shared" si="2"/>
        <v>6.8224969007601999E-8</v>
      </c>
      <c r="P9" s="126">
        <f t="shared" si="7"/>
        <v>7.5771133978275174E-8</v>
      </c>
      <c r="Q9" s="126">
        <f t="shared" si="8"/>
        <v>7.8579281803659029E-8</v>
      </c>
      <c r="R9" s="135">
        <f t="shared" si="9"/>
        <v>7.9576802036740446E-8</v>
      </c>
      <c r="S9" s="135">
        <f t="shared" si="10"/>
        <v>7.9925342511000252E-8</v>
      </c>
      <c r="T9" s="135">
        <f t="shared" ref="T9:T33" si="13">(1-T$34)-(1-T$34)*(1-M9)</f>
        <v>8.0046432593405825E-8</v>
      </c>
      <c r="U9" s="135">
        <f t="shared" si="3"/>
        <v>8.0088419063262251E-8</v>
      </c>
      <c r="V9" s="135">
        <f t="shared" si="4"/>
        <v>8.0102967370265787E-8</v>
      </c>
      <c r="W9" s="135">
        <f t="shared" si="5"/>
        <v>8.0108007227686073E-8</v>
      </c>
      <c r="X9" s="135">
        <f t="shared" si="5"/>
        <v>8.0109752942369994E-8</v>
      </c>
      <c r="Y9" s="135">
        <f t="shared" si="5"/>
        <v>8.0110357680851507E-8</v>
      </c>
      <c r="Z9" s="135">
        <f t="shared" si="5"/>
        <v>8.0110567124425103E-8</v>
      </c>
      <c r="AA9" s="135">
        <f t="shared" si="5"/>
        <v>8.0110639677499762E-8</v>
      </c>
      <c r="AB9" s="135">
        <f t="shared" si="5"/>
        <v>8.0110664768540119E-8</v>
      </c>
      <c r="AC9" s="135">
        <f t="shared" si="5"/>
        <v>8.0110673483790862E-8</v>
      </c>
      <c r="AD9" s="86">
        <f t="shared" si="11"/>
        <v>8.0110673483790862E-6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2.7987559270137297E-8</v>
      </c>
      <c r="O11" s="126">
        <f t="shared" si="2"/>
        <v>3.8213660458197296E-8</v>
      </c>
      <c r="P11" s="126">
        <f t="shared" si="7"/>
        <v>4.2440362058027148E-8</v>
      </c>
      <c r="Q11" s="126">
        <f t="shared" si="8"/>
        <v>4.4013240885210081E-8</v>
      </c>
      <c r="R11" s="135">
        <f t="shared" si="9"/>
        <v>4.4571964452622126E-8</v>
      </c>
      <c r="S11" s="135">
        <f t="shared" si="10"/>
        <v>4.476718634682797E-8</v>
      </c>
      <c r="T11" s="135">
        <f t="shared" si="13"/>
        <v>4.4835010426513833E-8</v>
      </c>
      <c r="U11" s="135">
        <f t="shared" si="3"/>
        <v>4.4858527559199501E-8</v>
      </c>
      <c r="V11" s="135">
        <f t="shared" si="4"/>
        <v>4.4866676263133343E-8</v>
      </c>
      <c r="W11" s="135">
        <f t="shared" si="5"/>
        <v>4.4869499116195755E-8</v>
      </c>
      <c r="X11" s="135">
        <f t="shared" si="5"/>
        <v>4.4870476945124693E-8</v>
      </c>
      <c r="Y11" s="135">
        <f t="shared" si="5"/>
        <v>4.4870815674169506E-8</v>
      </c>
      <c r="Z11" s="135">
        <f t="shared" si="5"/>
        <v>4.4870932969232058E-8</v>
      </c>
      <c r="AA11" s="135">
        <f t="shared" si="5"/>
        <v>4.4870973603394759E-8</v>
      </c>
      <c r="AB11" s="135">
        <f t="shared" si="5"/>
        <v>4.4870987703227172E-8</v>
      </c>
      <c r="AC11" s="135">
        <f t="shared" si="5"/>
        <v>4.4870992532697329E-8</v>
      </c>
      <c r="AD11" s="86">
        <f t="shared" si="11"/>
        <v>4.4870992532697329E-6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2.6485300175238535E-8</v>
      </c>
      <c r="O12" s="126">
        <f t="shared" si="2"/>
        <v>3.6162505601122774E-8</v>
      </c>
      <c r="P12" s="126">
        <f t="shared" si="7"/>
        <v>4.0162334957738466E-8</v>
      </c>
      <c r="Q12" s="126">
        <f t="shared" si="8"/>
        <v>4.1650787985236803E-8</v>
      </c>
      <c r="R12" s="135">
        <f t="shared" si="9"/>
        <v>4.2179521542173859E-8</v>
      </c>
      <c r="S12" s="135">
        <f t="shared" si="10"/>
        <v>4.2364264707384081E-8</v>
      </c>
      <c r="T12" s="135">
        <f t="shared" si="13"/>
        <v>4.2428448254749895E-8</v>
      </c>
      <c r="U12" s="135">
        <f t="shared" si="3"/>
        <v>4.2450703119367716E-8</v>
      </c>
      <c r="V12" s="135">
        <f t="shared" si="4"/>
        <v>4.2458414395429855E-8</v>
      </c>
      <c r="W12" s="135">
        <f t="shared" si="5"/>
        <v>4.2461085758560557E-8</v>
      </c>
      <c r="X12" s="135">
        <f t="shared" si="5"/>
        <v>4.2462011073940431E-8</v>
      </c>
      <c r="Y12" s="135">
        <f t="shared" si="5"/>
        <v>4.246233159532764E-8</v>
      </c>
      <c r="Z12" s="135">
        <f t="shared" si="5"/>
        <v>4.2462442617630103E-8</v>
      </c>
      <c r="AA12" s="135">
        <f t="shared" si="5"/>
        <v>4.2462481086857906E-8</v>
      </c>
      <c r="AB12" s="135">
        <f t="shared" si="5"/>
        <v>4.2462494409534202E-8</v>
      </c>
      <c r="AC12" s="135">
        <f t="shared" si="5"/>
        <v>4.2462499016959754E-8</v>
      </c>
      <c r="AD12" s="86">
        <f t="shared" si="11"/>
        <v>4.2462499016959754E-6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4.7265076297264841E-8</v>
      </c>
      <c r="O13" s="126">
        <f t="shared" si="2"/>
        <v>6.4534801391680219E-8</v>
      </c>
      <c r="P13" s="126">
        <f t="shared" si="7"/>
        <v>7.1672807688827334E-8</v>
      </c>
      <c r="Q13" s="126">
        <f t="shared" si="8"/>
        <v>7.4329067789591363E-8</v>
      </c>
      <c r="R13" s="135">
        <f t="shared" si="9"/>
        <v>7.5272633903722408E-8</v>
      </c>
      <c r="S13" s="135">
        <f t="shared" si="10"/>
        <v>7.5602322457957172E-8</v>
      </c>
      <c r="T13" s="135">
        <f t="shared" si="13"/>
        <v>7.5716863001673573E-8</v>
      </c>
      <c r="U13" s="135">
        <f t="shared" si="3"/>
        <v>7.5756578454821977E-8</v>
      </c>
      <c r="V13" s="135">
        <f t="shared" si="4"/>
        <v>7.5770339946767962E-8</v>
      </c>
      <c r="W13" s="135">
        <f t="shared" si="5"/>
        <v>7.57751071334134E-8</v>
      </c>
      <c r="X13" s="135">
        <f t="shared" si="5"/>
        <v>7.5776758479140227E-8</v>
      </c>
      <c r="Y13" s="135">
        <f t="shared" si="5"/>
        <v>7.5777330466042514E-8</v>
      </c>
      <c r="Z13" s="135">
        <f t="shared" si="5"/>
        <v>7.5777528585341258E-8</v>
      </c>
      <c r="AA13" s="135">
        <f t="shared" si="5"/>
        <v>7.577759719712418E-8</v>
      </c>
      <c r="AB13" s="135">
        <f t="shared" si="5"/>
        <v>7.5777621011408058E-8</v>
      </c>
      <c r="AC13" s="135">
        <f t="shared" si="5"/>
        <v>7.5777629227058441E-8</v>
      </c>
      <c r="AD13" s="86">
        <f t="shared" si="11"/>
        <v>7.5777629227058441E-6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3.2562742280362045E-8</v>
      </c>
      <c r="O14" s="126">
        <f t="shared" si="2"/>
        <v>4.4460524983858107E-8</v>
      </c>
      <c r="P14" s="126">
        <f t="shared" si="7"/>
        <v>4.9378174049596879E-8</v>
      </c>
      <c r="Q14" s="126">
        <f t="shared" si="8"/>
        <v>5.1208174534078665E-8</v>
      </c>
      <c r="R14" s="135">
        <f t="shared" si="9"/>
        <v>5.185823381825827E-8</v>
      </c>
      <c r="S14" s="135">
        <f t="shared" si="10"/>
        <v>5.2085369017795813E-8</v>
      </c>
      <c r="T14" s="135">
        <f t="shared" si="13"/>
        <v>5.2164280450739398E-8</v>
      </c>
      <c r="U14" s="135">
        <f t="shared" si="3"/>
        <v>5.2191641952692436E-8</v>
      </c>
      <c r="V14" s="135">
        <f t="shared" si="4"/>
        <v>5.2201122757722374E-8</v>
      </c>
      <c r="W14" s="135">
        <f t="shared" si="5"/>
        <v>5.2204407074984971E-8</v>
      </c>
      <c r="X14" s="135">
        <f t="shared" si="5"/>
        <v>5.2205544720518304E-8</v>
      </c>
      <c r="Y14" s="135">
        <f t="shared" si="5"/>
        <v>5.2205938794180895E-8</v>
      </c>
      <c r="Z14" s="135">
        <f t="shared" si="5"/>
        <v>5.2206075296101773E-8</v>
      </c>
      <c r="AA14" s="135">
        <f t="shared" si="5"/>
        <v>5.2206122591602622E-8</v>
      </c>
      <c r="AB14" s="135">
        <f t="shared" si="5"/>
        <v>5.2206138967392235E-8</v>
      </c>
      <c r="AC14" s="135">
        <f t="shared" si="5"/>
        <v>5.2206144629529661E-8</v>
      </c>
      <c r="AD14" s="86">
        <f t="shared" si="11"/>
        <v>5.2206144629529661E-6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0.28079915480873058</v>
      </c>
      <c r="O15" s="130">
        <f t="shared" si="2"/>
        <v>0.38339761839055153</v>
      </c>
      <c r="P15" s="130">
        <f t="shared" si="7"/>
        <v>0.42580411159354625</v>
      </c>
      <c r="Q15" s="130">
        <f t="shared" si="8"/>
        <v>0.44158480303342978</v>
      </c>
      <c r="R15" s="137">
        <f t="shared" si="9"/>
        <v>0.44719047631449227</v>
      </c>
      <c r="S15" s="137">
        <f t="shared" si="10"/>
        <v>0.44914913720670252</v>
      </c>
      <c r="T15" s="137">
        <f t="shared" si="13"/>
        <v>0.44982961626830775</v>
      </c>
      <c r="U15" s="137">
        <f t="shared" si="3"/>
        <v>0.45006556361139638</v>
      </c>
      <c r="V15" s="137">
        <f t="shared" si="4"/>
        <v>0.45014731959668308</v>
      </c>
      <c r="W15" s="137">
        <f t="shared" si="5"/>
        <v>0.45017564144481276</v>
      </c>
      <c r="X15" s="137">
        <f t="shared" si="5"/>
        <v>0.45018545187717329</v>
      </c>
      <c r="Y15" s="137">
        <f t="shared" si="5"/>
        <v>0.45018885002618536</v>
      </c>
      <c r="Z15" s="137">
        <f t="shared" si="5"/>
        <v>0.45019002706947192</v>
      </c>
      <c r="AA15" s="137">
        <f t="shared" si="5"/>
        <v>0.45019043476972048</v>
      </c>
      <c r="AB15" s="137">
        <f t="shared" si="5"/>
        <v>0.45019057598737855</v>
      </c>
      <c r="AC15" s="137">
        <f t="shared" si="5"/>
        <v>0.45019062490179296</v>
      </c>
      <c r="AD15" s="87">
        <f t="shared" si="11"/>
        <v>45.019062490179294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2.620674188769101E-8</v>
      </c>
      <c r="O18" s="126">
        <f t="shared" si="2"/>
        <v>3.5782167617792737E-8</v>
      </c>
      <c r="P18" s="126">
        <f t="shared" si="7"/>
        <v>3.9739928903159694E-8</v>
      </c>
      <c r="Q18" s="126">
        <f t="shared" si="8"/>
        <v>4.1212727175388153E-8</v>
      </c>
      <c r="R18" s="135">
        <f t="shared" si="9"/>
        <v>4.1735899791728315E-8</v>
      </c>
      <c r="S18" s="135">
        <f t="shared" si="10"/>
        <v>4.1918699900111989E-8</v>
      </c>
      <c r="T18" s="135">
        <f t="shared" si="13"/>
        <v>4.1982208431878831E-8</v>
      </c>
      <c r="U18" s="135">
        <f t="shared" si="3"/>
        <v>4.200422920597191E-8</v>
      </c>
      <c r="V18" s="135">
        <f t="shared" si="4"/>
        <v>4.2011859435753252E-8</v>
      </c>
      <c r="W18" s="135">
        <f t="shared" si="5"/>
        <v>4.2014502654730279E-8</v>
      </c>
      <c r="X18" s="135">
        <f t="shared" si="5"/>
        <v>4.2015418255658687E-8</v>
      </c>
      <c r="Y18" s="135">
        <f t="shared" si="5"/>
        <v>4.2015735446376823E-8</v>
      </c>
      <c r="Z18" s="135">
        <f t="shared" si="5"/>
        <v>4.201584530294511E-8</v>
      </c>
      <c r="AA18" s="135">
        <f t="shared" si="5"/>
        <v>4.2015883328083703E-8</v>
      </c>
      <c r="AB18" s="135">
        <f t="shared" si="5"/>
        <v>4.2015896484226545E-8</v>
      </c>
      <c r="AC18" s="135">
        <f t="shared" si="5"/>
        <v>4.2015901091652097E-8</v>
      </c>
      <c r="AD18" s="86">
        <f t="shared" si="11"/>
        <v>4.2015901091652097E-6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3.1948197143361057E-8</v>
      </c>
      <c r="O19" s="126">
        <f t="shared" si="2"/>
        <v>4.3621437240126681E-8</v>
      </c>
      <c r="P19" s="126">
        <f t="shared" si="7"/>
        <v>4.8446277267633064E-8</v>
      </c>
      <c r="Q19" s="126">
        <f t="shared" si="8"/>
        <v>5.0241740767731358E-8</v>
      </c>
      <c r="R19" s="135">
        <f t="shared" si="9"/>
        <v>5.0879531754421947E-8</v>
      </c>
      <c r="S19" s="135">
        <f t="shared" si="10"/>
        <v>5.110238027183911E-8</v>
      </c>
      <c r="T19" s="135">
        <f t="shared" si="13"/>
        <v>5.1179802451617462E-8</v>
      </c>
      <c r="U19" s="135">
        <f t="shared" si="3"/>
        <v>5.1206647588841747E-8</v>
      </c>
      <c r="V19" s="135">
        <f t="shared" si="4"/>
        <v>5.1215949425920115E-8</v>
      </c>
      <c r="W19" s="135">
        <f t="shared" si="5"/>
        <v>5.1219171792737939E-8</v>
      </c>
      <c r="X19" s="135">
        <f t="shared" si="5"/>
        <v>5.1220288010966897E-8</v>
      </c>
      <c r="Y19" s="135">
        <f t="shared" si="5"/>
        <v>5.1220674590624071E-8</v>
      </c>
      <c r="Z19" s="135">
        <f t="shared" si="5"/>
        <v>5.1220808539031992E-8</v>
      </c>
      <c r="AA19" s="135">
        <f t="shared" si="5"/>
        <v>5.1220854946354422E-8</v>
      </c>
      <c r="AB19" s="135">
        <f t="shared" si="5"/>
        <v>5.1220870989077127E-8</v>
      </c>
      <c r="AC19" s="135">
        <f t="shared" si="5"/>
        <v>5.1220876540192251E-8</v>
      </c>
      <c r="AD19" s="86">
        <f t="shared" si="11"/>
        <v>5.1220876540192251E-6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1.2280809369435985E-7</v>
      </c>
      <c r="O20" s="126">
        <f t="shared" si="2"/>
        <v>1.6767974492237769E-7</v>
      </c>
      <c r="P20" s="126">
        <f t="shared" si="7"/>
        <v>1.8622631281495217E-7</v>
      </c>
      <c r="Q20" s="126">
        <f t="shared" si="8"/>
        <v>1.9312803101190212E-7</v>
      </c>
      <c r="R20" s="135">
        <f t="shared" si="9"/>
        <v>1.9557968383709934E-7</v>
      </c>
      <c r="S20" s="135">
        <f t="shared" si="10"/>
        <v>1.9643630827514968E-7</v>
      </c>
      <c r="T20" s="135">
        <f t="shared" si="13"/>
        <v>1.9673391721264366E-7</v>
      </c>
      <c r="U20" s="135">
        <f t="shared" si="3"/>
        <v>1.9683710927864695E-7</v>
      </c>
      <c r="V20" s="135">
        <f t="shared" si="4"/>
        <v>1.9687286539893378E-7</v>
      </c>
      <c r="W20" s="135">
        <f t="shared" si="5"/>
        <v>1.9688525204619722E-7</v>
      </c>
      <c r="X20" s="135">
        <f t="shared" si="5"/>
        <v>1.9688954261409819E-7</v>
      </c>
      <c r="Y20" s="135">
        <f t="shared" si="5"/>
        <v>1.968910288141501E-7</v>
      </c>
      <c r="Z20" s="135">
        <f t="shared" si="5"/>
        <v>1.9689154362456662E-7</v>
      </c>
      <c r="AA20" s="135">
        <f t="shared" si="5"/>
        <v>1.9689172192638438E-7</v>
      </c>
      <c r="AB20" s="135">
        <f t="shared" si="5"/>
        <v>1.9689178365478455E-7</v>
      </c>
      <c r="AC20" s="135">
        <f t="shared" si="5"/>
        <v>1.9689180508208892E-7</v>
      </c>
      <c r="AD20" s="86">
        <f t="shared" si="11"/>
        <v>1.9689180508208892E-5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2.4101231121953504E-8</v>
      </c>
      <c r="O21" s="126">
        <f t="shared" si="2"/>
        <v>3.2907344793553506E-8</v>
      </c>
      <c r="P21" s="126">
        <f t="shared" si="7"/>
        <v>3.6547130322084342E-8</v>
      </c>
      <c r="Q21" s="126">
        <f t="shared" si="8"/>
        <v>3.7901600524747892E-8</v>
      </c>
      <c r="R21" s="135">
        <f t="shared" si="9"/>
        <v>3.8382740208398047E-8</v>
      </c>
      <c r="S21" s="135">
        <f t="shared" si="10"/>
        <v>3.8550853787011619E-8</v>
      </c>
      <c r="T21" s="135">
        <f t="shared" si="13"/>
        <v>3.8609259844779587E-8</v>
      </c>
      <c r="U21" s="135">
        <f t="shared" si="3"/>
        <v>3.8629511422971774E-8</v>
      </c>
      <c r="V21" s="135">
        <f t="shared" si="4"/>
        <v>3.8636528643110069E-8</v>
      </c>
      <c r="W21" s="135">
        <f t="shared" ref="W21:AC33" si="15">(1-W$34)-(1-W$34)*(1-$M21)</f>
        <v>3.8638959531933637E-8</v>
      </c>
      <c r="X21" s="135">
        <f t="shared" si="15"/>
        <v>3.8639801525075512E-8</v>
      </c>
      <c r="Y21" s="135">
        <f t="shared" si="15"/>
        <v>3.8640093236175233E-8</v>
      </c>
      <c r="Z21" s="135">
        <f t="shared" si="15"/>
        <v>3.8640194210959322E-8</v>
      </c>
      <c r="AA21" s="135">
        <f t="shared" si="15"/>
        <v>3.8640229238495749E-8</v>
      </c>
      <c r="AB21" s="135">
        <f t="shared" si="15"/>
        <v>3.8640241339926718E-8</v>
      </c>
      <c r="AC21" s="135">
        <f t="shared" si="15"/>
        <v>3.8640245558774211E-8</v>
      </c>
      <c r="AD21" s="86">
        <f t="shared" si="11"/>
        <v>3.8640245558774211E-6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2.4907470197454984E-8</v>
      </c>
      <c r="O22" s="126">
        <f t="shared" si="2"/>
        <v>3.4008167726362615E-8</v>
      </c>
      <c r="P22" s="126">
        <f t="shared" si="7"/>
        <v>3.7769712024626756E-8</v>
      </c>
      <c r="Q22" s="126">
        <f t="shared" si="8"/>
        <v>3.9169492205282097E-8</v>
      </c>
      <c r="R22" s="135">
        <f t="shared" si="9"/>
        <v>3.9666727125187151E-8</v>
      </c>
      <c r="S22" s="135">
        <f t="shared" si="10"/>
        <v>3.9840464427509659E-8</v>
      </c>
      <c r="T22" s="135">
        <f t="shared" si="13"/>
        <v>3.9900824366778664E-8</v>
      </c>
      <c r="U22" s="135">
        <f t="shared" si="3"/>
        <v>3.9921753347549327E-8</v>
      </c>
      <c r="V22" s="135">
        <f t="shared" si="4"/>
        <v>3.9929005268835027E-8</v>
      </c>
      <c r="W22" s="135">
        <f t="shared" si="15"/>
        <v>3.9931517481495149E-8</v>
      </c>
      <c r="X22" s="135">
        <f t="shared" si="15"/>
        <v>3.9932387729813001E-8</v>
      </c>
      <c r="Y22" s="135">
        <f t="shared" si="15"/>
        <v>3.9932689155364187E-8</v>
      </c>
      <c r="Z22" s="135">
        <f t="shared" si="15"/>
        <v>3.9932793516328502E-8</v>
      </c>
      <c r="AA22" s="135">
        <f t="shared" si="15"/>
        <v>3.9932829709599105E-8</v>
      </c>
      <c r="AB22" s="135">
        <f t="shared" si="15"/>
        <v>3.9932842199608132E-8</v>
      </c>
      <c r="AC22" s="135">
        <f t="shared" si="15"/>
        <v>3.9932846584989079E-8</v>
      </c>
      <c r="AD22" s="86">
        <f t="shared" si="11"/>
        <v>3.9932846584989079E-6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2.3245215863276769E-8</v>
      </c>
      <c r="O23" s="126">
        <f t="shared" si="2"/>
        <v>3.1738558503580094E-8</v>
      </c>
      <c r="P23" s="126">
        <f t="shared" si="7"/>
        <v>3.5249067997789041E-8</v>
      </c>
      <c r="Q23" s="126">
        <f t="shared" si="8"/>
        <v>3.655543079350565E-8</v>
      </c>
      <c r="R23" s="135">
        <f t="shared" si="9"/>
        <v>3.7019481646805019E-8</v>
      </c>
      <c r="S23" s="135">
        <f t="shared" si="10"/>
        <v>3.7181624223947551E-8</v>
      </c>
      <c r="T23" s="135">
        <f t="shared" si="13"/>
        <v>3.7237955885505158E-8</v>
      </c>
      <c r="U23" s="135">
        <f t="shared" si="3"/>
        <v>3.7257488150199691E-8</v>
      </c>
      <c r="V23" s="135">
        <f t="shared" si="4"/>
        <v>3.7264256125268957E-8</v>
      </c>
      <c r="W23" s="135">
        <f t="shared" si="15"/>
        <v>3.726660063874121E-8</v>
      </c>
      <c r="X23" s="135">
        <f t="shared" si="15"/>
        <v>3.7267412822394874E-8</v>
      </c>
      <c r="Y23" s="135">
        <f t="shared" si="15"/>
        <v>3.7267694097398163E-8</v>
      </c>
      <c r="Z23" s="135">
        <f t="shared" si="15"/>
        <v>3.7267791519468574E-8</v>
      </c>
      <c r="AA23" s="135">
        <f t="shared" si="15"/>
        <v>3.7267825270248522E-8</v>
      </c>
      <c r="AB23" s="135">
        <f t="shared" si="15"/>
        <v>3.7267836983101432E-8</v>
      </c>
      <c r="AC23" s="135">
        <f t="shared" si="15"/>
        <v>3.7267841035415472E-8</v>
      </c>
      <c r="AD23" s="86">
        <f t="shared" si="11"/>
        <v>3.7267841035415472E-6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2.1956021500901812E-8</v>
      </c>
      <c r="O24" s="126">
        <f>(1-O$34)-(1-O$34)*(1-M24)</f>
        <v>2.997831799467221E-8</v>
      </c>
      <c r="P24" s="126">
        <f t="shared" si="7"/>
        <v>3.3294132395500498E-8</v>
      </c>
      <c r="Q24" s="126">
        <f t="shared" si="8"/>
        <v>3.4528043535431152E-8</v>
      </c>
      <c r="R24" s="135">
        <f t="shared" si="9"/>
        <v>3.4966357809196325E-8</v>
      </c>
      <c r="S24" s="135">
        <f t="shared" si="10"/>
        <v>3.5119507857395149E-8</v>
      </c>
      <c r="T24" s="135">
        <f t="shared" si="13"/>
        <v>3.5172715351361461E-8</v>
      </c>
      <c r="U24" s="135">
        <f t="shared" si="3"/>
        <v>3.5191164315939716E-8</v>
      </c>
      <c r="V24" s="135">
        <f t="shared" si="4"/>
        <v>3.5197556924604356E-8</v>
      </c>
      <c r="W24" s="135">
        <f t="shared" si="15"/>
        <v>3.5199771430960425E-8</v>
      </c>
      <c r="X24" s="135">
        <f t="shared" si="15"/>
        <v>3.520053853955929E-8</v>
      </c>
      <c r="Y24" s="135">
        <f t="shared" si="15"/>
        <v>3.5200804271440234E-8</v>
      </c>
      <c r="Z24" s="135">
        <f t="shared" si="15"/>
        <v>3.5200896308928975E-8</v>
      </c>
      <c r="AA24" s="135">
        <f t="shared" si="15"/>
        <v>3.5200928172329782E-8</v>
      </c>
      <c r="AB24" s="135">
        <f t="shared" si="15"/>
        <v>3.5200939219048877E-8</v>
      </c>
      <c r="AC24" s="135">
        <f t="shared" si="15"/>
        <v>3.5200943049318312E-8</v>
      </c>
      <c r="AD24" s="86">
        <f t="shared" si="11"/>
        <v>3.5200943049318312E-6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2.3381401426103565E-8</v>
      </c>
      <c r="O25" s="126">
        <f>(1-O$34)-(1-O$34)*(1-M25)</f>
        <v>3.1924503540725624E-8</v>
      </c>
      <c r="P25" s="126">
        <f t="shared" si="7"/>
        <v>3.5455579805443449E-8</v>
      </c>
      <c r="Q25" s="126">
        <f t="shared" si="8"/>
        <v>3.6769596201136068E-8</v>
      </c>
      <c r="R25" s="135">
        <f t="shared" si="9"/>
        <v>3.7236365768578139E-8</v>
      </c>
      <c r="S25" s="135">
        <f t="shared" si="10"/>
        <v>3.7399458252540541E-8</v>
      </c>
      <c r="T25" s="135">
        <f t="shared" si="13"/>
        <v>3.7456119927892217E-8</v>
      </c>
      <c r="U25" s="135">
        <f t="shared" si="3"/>
        <v>3.7475766656580589E-8</v>
      </c>
      <c r="V25" s="135">
        <f t="shared" si="4"/>
        <v>3.7482574266611834E-8</v>
      </c>
      <c r="W25" s="135">
        <f t="shared" si="15"/>
        <v>3.7484932546849592E-8</v>
      </c>
      <c r="X25" s="135">
        <f t="shared" si="15"/>
        <v>3.748574939343996E-8</v>
      </c>
      <c r="Y25" s="135">
        <f t="shared" si="15"/>
        <v>3.7486032389288937E-8</v>
      </c>
      <c r="Z25" s="135">
        <f t="shared" si="15"/>
        <v>3.748613036647086E-8</v>
      </c>
      <c r="AA25" s="135">
        <f t="shared" si="15"/>
        <v>3.7486164339295414E-8</v>
      </c>
      <c r="AB25" s="135">
        <f t="shared" si="15"/>
        <v>3.7486176107659475E-8</v>
      </c>
      <c r="AC25" s="135">
        <f t="shared" si="15"/>
        <v>3.7486180159973514E-8</v>
      </c>
      <c r="AD25" s="86">
        <f t="shared" si="11"/>
        <v>3.7486180159973514E-6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2.1744907430232274E-8</v>
      </c>
      <c r="O33" s="126">
        <f>(1-O$34)-(1-O$34)*(1-M33)</f>
        <v>2.9690066960519346E-8</v>
      </c>
      <c r="P33" s="126">
        <f t="shared" si="7"/>
        <v>3.2973998753682565E-8</v>
      </c>
      <c r="Q33" s="126">
        <f t="shared" si="8"/>
        <v>3.4196045439749412E-8</v>
      </c>
      <c r="R33" s="135">
        <f t="shared" si="9"/>
        <v>3.4630145195890805E-8</v>
      </c>
      <c r="S33" s="135">
        <f t="shared" si="10"/>
        <v>3.4781822644269766E-8</v>
      </c>
      <c r="T33" s="135">
        <f t="shared" si="13"/>
        <v>3.483451849195518E-8</v>
      </c>
      <c r="U33" s="135">
        <f t="shared" si="3"/>
        <v>3.4852790098405251E-8</v>
      </c>
      <c r="V33" s="135">
        <f t="shared" si="4"/>
        <v>3.4859121256225478E-8</v>
      </c>
      <c r="W33" s="135">
        <f t="shared" si="15"/>
        <v>3.4861314446299474E-8</v>
      </c>
      <c r="X33" s="135">
        <f t="shared" si="15"/>
        <v>3.4862074171915225E-8</v>
      </c>
      <c r="Y33" s="135">
        <f t="shared" si="15"/>
        <v>3.4862337350283212E-8</v>
      </c>
      <c r="Z33" s="135">
        <f t="shared" si="15"/>
        <v>3.4862428499593534E-8</v>
      </c>
      <c r="AA33" s="135">
        <f t="shared" si="15"/>
        <v>3.4862460029927433E-8</v>
      </c>
      <c r="AB33" s="135">
        <f t="shared" si="15"/>
        <v>3.4862470965624226E-8</v>
      </c>
      <c r="AC33" s="135">
        <f t="shared" si="15"/>
        <v>3.4862474795893661E-8</v>
      </c>
      <c r="AD33" s="86">
        <f t="shared" si="11"/>
        <v>3.4862474795893661E-6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0.71920025345320426</v>
      </c>
      <c r="O34" s="132">
        <f>(K36*L40-L39)/(E34*O44*L40-L39)</f>
        <v>0.61660157366198498</v>
      </c>
      <c r="P34" s="132">
        <f>(K36*L40-L39)/(E34*P44*L40-L39)</f>
        <v>0.57419499109427596</v>
      </c>
      <c r="Q34" s="132">
        <f>(K36*L40-L39)/(E34*Q44*L40-L39)</f>
        <v>0.55841426639917902</v>
      </c>
      <c r="R34" s="138">
        <f>(K36*L40-L39)/(E34*R44*L40-L39)</f>
        <v>0.55280858130508148</v>
      </c>
      <c r="S34" s="138">
        <f>(K36*L40-L39)/(E34*S44*L40-L39)</f>
        <v>0.55084991628531532</v>
      </c>
      <c r="T34" s="138">
        <f>(K36*L40-L39)/(E34*T44*L40-L39)</f>
        <v>0.55016943578971234</v>
      </c>
      <c r="U34" s="138">
        <f>(K36*L40-L39)/(E34*U44*L40-L39)</f>
        <v>0.54993348794940344</v>
      </c>
      <c r="V34" s="138">
        <f t="shared" ref="V34:AC34" si="17">($K36*$L40-$L39)/($E34*V44*$L40-$L39)</f>
        <v>0.54985173179182945</v>
      </c>
      <c r="W34" s="138">
        <f t="shared" si="17"/>
        <v>0.54982340988401612</v>
      </c>
      <c r="X34" s="138">
        <f t="shared" si="17"/>
        <v>0.54981359943098174</v>
      </c>
      <c r="Y34" s="138">
        <f t="shared" si="17"/>
        <v>0.54981020127480862</v>
      </c>
      <c r="Z34" s="138">
        <f t="shared" si="17"/>
        <v>0.54980902422904165</v>
      </c>
      <c r="AA34" s="138">
        <f t="shared" si="17"/>
        <v>0.54980861652793389</v>
      </c>
      <c r="AB34" s="138">
        <f t="shared" si="17"/>
        <v>0.54980847530997823</v>
      </c>
      <c r="AC34" s="138">
        <f t="shared" si="17"/>
        <v>0.54980842639546079</v>
      </c>
      <c r="AD34" s="88">
        <f t="shared" si="11"/>
        <v>54.980842639546083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45</v>
      </c>
      <c r="K35" s="134"/>
      <c r="L35" s="165">
        <f>AD15</f>
        <v>45.019062490179294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WS_Tables!D62*1000000</f>
        <v>939560</v>
      </c>
      <c r="L36" s="219">
        <f>L35-J35</f>
        <v>1.90624901792944E-2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1.0000000000000002</v>
      </c>
      <c r="P40" s="74">
        <f t="shared" si="18"/>
        <v>1</v>
      </c>
      <c r="Q40" s="74">
        <f t="shared" si="18"/>
        <v>1.0000000000000002</v>
      </c>
      <c r="R40" s="74">
        <f t="shared" si="18"/>
        <v>1</v>
      </c>
      <c r="S40" s="74">
        <f t="shared" si="18"/>
        <v>1.0000000000000002</v>
      </c>
      <c r="T40" s="74">
        <f t="shared" si="18"/>
        <v>1</v>
      </c>
      <c r="U40" s="74">
        <f t="shared" si="18"/>
        <v>1</v>
      </c>
      <c r="V40" s="74">
        <f t="shared" si="18"/>
        <v>1.0000000000000002</v>
      </c>
      <c r="W40" s="74">
        <f t="shared" si="18"/>
        <v>1</v>
      </c>
      <c r="X40" s="74">
        <f t="shared" si="18"/>
        <v>1</v>
      </c>
      <c r="Y40" s="74">
        <f t="shared" si="18"/>
        <v>1.0000000000000002</v>
      </c>
      <c r="Z40" s="74">
        <f t="shared" si="18"/>
        <v>1.0000000000000002</v>
      </c>
      <c r="AA40" s="74">
        <f t="shared" si="18"/>
        <v>1.0000000000000002</v>
      </c>
      <c r="AB40" s="74">
        <f t="shared" si="18"/>
        <v>1</v>
      </c>
      <c r="AC40" s="74">
        <f t="shared" si="18"/>
        <v>1.0000000000000002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1.0348408114381267</v>
      </c>
      <c r="P44" s="30">
        <f t="shared" si="20"/>
        <v>1.0528738227780214</v>
      </c>
      <c r="Q44" s="30">
        <f t="shared" si="20"/>
        <v>1.060283683544571</v>
      </c>
      <c r="R44" s="30">
        <f t="shared" si="20"/>
        <v>1.0630176704172012</v>
      </c>
      <c r="S44" s="30">
        <f t="shared" si="20"/>
        <v>1.0639860622375139</v>
      </c>
      <c r="T44" s="75">
        <f t="shared" si="20"/>
        <v>1.064324115353245</v>
      </c>
      <c r="U44" s="75">
        <f t="shared" si="20"/>
        <v>1.0644415262456428</v>
      </c>
      <c r="V44" s="75">
        <f t="shared" si="20"/>
        <v>1.0644822327413677</v>
      </c>
      <c r="W44" s="75">
        <f t="shared" si="20"/>
        <v>1.0644963370788072</v>
      </c>
      <c r="X44" s="75">
        <f t="shared" si="20"/>
        <v>1.064501223032734</v>
      </c>
      <c r="Y44" s="75">
        <f t="shared" si="20"/>
        <v>1.0645029154758161</v>
      </c>
      <c r="Z44" s="75">
        <f t="shared" si="20"/>
        <v>1.0645035017053597</v>
      </c>
      <c r="AA44" s="75">
        <f t="shared" si="20"/>
        <v>1.0645037047621397</v>
      </c>
      <c r="AB44" s="75">
        <f t="shared" si="20"/>
        <v>1.0645037750962436</v>
      </c>
      <c r="AC44" s="75">
        <f t="shared" si="20"/>
        <v>1.0645037994583009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324" t="s">
        <v>116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7681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A2" zoomScale="70" zoomScaleNormal="70" workbookViewId="0">
      <selection activeCell="A2" sqref="A1:XFD1048576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6.2768128139545354E-8</v>
      </c>
      <c r="O5" s="35">
        <f t="shared" ref="O5:O23" si="2">(1-O$34)-(1-O$34)*(1-M5)</f>
        <v>8.4780259645977907E-8</v>
      </c>
      <c r="P5" s="35">
        <f>(1-P$34)-(1-P$34)*(1-M5)</f>
        <v>9.2730105705207677E-8</v>
      </c>
      <c r="Q5" s="35">
        <f>(1-Q$34)-(1-Q$34)*(1-M5)</f>
        <v>9.5275500877622932E-8</v>
      </c>
      <c r="R5" s="139">
        <f>(1-R$34)-(1-R$34)*(1-M5)</f>
        <v>9.6061607279818162E-8</v>
      </c>
      <c r="S5" s="139">
        <f>(1-S$34)-(1-S$34)*(1-M5)</f>
        <v>9.6302007923654287E-8</v>
      </c>
      <c r="T5" s="85">
        <f>(1-T$34)-(1-T$34)*(1-M5)</f>
        <v>9.637531656059295E-8</v>
      </c>
      <c r="U5" s="85">
        <f t="shared" ref="U5:U33" si="3">(1-U$34)-(1-U$34)*(1-M5)</f>
        <v>9.639765252700272E-8</v>
      </c>
      <c r="V5" s="85">
        <f t="shared" ref="V5:V33" si="4">(1-V$34)-(1-V$34)*(1-M5)</f>
        <v>9.6404456195742227E-8</v>
      </c>
      <c r="W5" s="85">
        <f t="shared" ref="W5:AC20" si="5">(1-W$34)-(1-W$34)*(1-$M5)</f>
        <v>9.640652842701769E-8</v>
      </c>
      <c r="X5" s="85">
        <f t="shared" si="5"/>
        <v>9.640715958880719E-8</v>
      </c>
      <c r="Y5" s="85">
        <f t="shared" si="5"/>
        <v>9.6407351768412752E-8</v>
      </c>
      <c r="Z5" s="85">
        <f t="shared" si="5"/>
        <v>9.6407410388188453E-8</v>
      </c>
      <c r="AA5" s="85">
        <f t="shared" si="5"/>
        <v>9.6407428151756847E-8</v>
      </c>
      <c r="AB5" s="85">
        <f t="shared" si="5"/>
        <v>9.6407433591849667E-8</v>
      </c>
      <c r="AC5" s="85">
        <f t="shared" si="5"/>
        <v>9.6407435257184204E-8</v>
      </c>
      <c r="AD5" s="140">
        <f>100*AC5</f>
        <v>9.6407435257184204E-6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3.8321987583245232E-8</v>
      </c>
      <c r="O8" s="126">
        <f t="shared" si="2"/>
        <v>5.1761111174997154E-8</v>
      </c>
      <c r="P8" s="126">
        <f t="shared" si="7"/>
        <v>5.6614751220429582E-8</v>
      </c>
      <c r="Q8" s="126">
        <f t="shared" si="8"/>
        <v>5.8168797945068462E-8</v>
      </c>
      <c r="R8" s="135">
        <f t="shared" si="9"/>
        <v>5.8648741529943038E-8</v>
      </c>
      <c r="S8" s="135">
        <f t="shared" si="10"/>
        <v>5.8795513957488055E-8</v>
      </c>
      <c r="T8" s="135">
        <f>(1-T$34)-(1-T$34)*(1-M8)</f>
        <v>5.8840271210947037E-8</v>
      </c>
      <c r="U8" s="135">
        <f t="shared" si="3"/>
        <v>5.8853908080358508E-8</v>
      </c>
      <c r="V8" s="135">
        <f t="shared" si="4"/>
        <v>5.8858061868782841E-8</v>
      </c>
      <c r="W8" s="135">
        <f t="shared" si="5"/>
        <v>5.8859327078941703E-8</v>
      </c>
      <c r="X8" s="135">
        <f t="shared" si="5"/>
        <v>5.8859712437353551E-8</v>
      </c>
      <c r="Y8" s="135">
        <f t="shared" si="5"/>
        <v>5.8859829787927254E-8</v>
      </c>
      <c r="Z8" s="135">
        <f t="shared" si="5"/>
        <v>5.8859865537108647E-8</v>
      </c>
      <c r="AA8" s="135">
        <f t="shared" si="5"/>
        <v>5.8859876417294288E-8</v>
      </c>
      <c r="AB8" s="135">
        <f t="shared" si="5"/>
        <v>5.8859879747963362E-8</v>
      </c>
      <c r="AC8" s="135">
        <f t="shared" si="5"/>
        <v>5.8859880747164084E-8</v>
      </c>
      <c r="AD8" s="86">
        <f t="shared" si="11"/>
        <v>5.8859880747164084E-6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5.7946814457920937E-8</v>
      </c>
      <c r="O9" s="126">
        <f t="shared" si="2"/>
        <v>7.8268161285421911E-8</v>
      </c>
      <c r="P9" s="126">
        <f t="shared" si="7"/>
        <v>8.5607367805717871E-8</v>
      </c>
      <c r="Q9" s="126">
        <f t="shared" si="8"/>
        <v>8.7957247374426117E-8</v>
      </c>
      <c r="R9" s="135">
        <f t="shared" si="9"/>
        <v>8.8682971799425303E-8</v>
      </c>
      <c r="S9" s="135">
        <f t="shared" si="10"/>
        <v>8.8904906880848955E-8</v>
      </c>
      <c r="T9" s="135">
        <f t="shared" ref="T9:T33" si="13">(1-T$34)-(1-T$34)*(1-M9)</f>
        <v>8.897258452211787E-8</v>
      </c>
      <c r="U9" s="135">
        <f t="shared" si="3"/>
        <v>8.8993204805376536E-8</v>
      </c>
      <c r="V9" s="135">
        <f t="shared" si="4"/>
        <v>8.8999485892138352E-8</v>
      </c>
      <c r="W9" s="135">
        <f t="shared" si="5"/>
        <v>8.9001399028454387E-8</v>
      </c>
      <c r="X9" s="135">
        <f t="shared" si="5"/>
        <v>8.900198167349771E-8</v>
      </c>
      <c r="Y9" s="135">
        <f t="shared" si="5"/>
        <v>8.9002159198159347E-8</v>
      </c>
      <c r="Z9" s="135">
        <f t="shared" si="5"/>
        <v>8.9002213154998344E-8</v>
      </c>
      <c r="AA9" s="135">
        <f t="shared" si="5"/>
        <v>8.9002229697321411E-8</v>
      </c>
      <c r="AB9" s="135">
        <f t="shared" si="5"/>
        <v>8.9002234693325022E-8</v>
      </c>
      <c r="AC9" s="135">
        <f t="shared" si="5"/>
        <v>8.9002236247637256E-8</v>
      </c>
      <c r="AD9" s="86">
        <f t="shared" si="11"/>
        <v>8.9002236247637256E-6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3.2456737242281264E-8</v>
      </c>
      <c r="O11" s="126">
        <f t="shared" si="2"/>
        <v>4.3838978391885774E-8</v>
      </c>
      <c r="P11" s="126">
        <f t="shared" si="7"/>
        <v>4.7949759940379977E-8</v>
      </c>
      <c r="Q11" s="126">
        <f t="shared" si="8"/>
        <v>4.9265956980626413E-8</v>
      </c>
      <c r="R11" s="135">
        <f t="shared" si="9"/>
        <v>4.9672444324411202E-8</v>
      </c>
      <c r="S11" s="135">
        <f t="shared" si="10"/>
        <v>4.9796752943365163E-8</v>
      </c>
      <c r="T11" s="135">
        <f t="shared" si="13"/>
        <v>4.9834660009739906E-8</v>
      </c>
      <c r="U11" s="135">
        <f t="shared" si="3"/>
        <v>4.9846209715376233E-8</v>
      </c>
      <c r="V11" s="135">
        <f t="shared" si="4"/>
        <v>4.9849727790096665E-8</v>
      </c>
      <c r="W11" s="135">
        <f t="shared" si="5"/>
        <v>4.9850799377360033E-8</v>
      </c>
      <c r="X11" s="135">
        <f t="shared" si="5"/>
        <v>4.9851125782929273E-8</v>
      </c>
      <c r="Y11" s="135">
        <f t="shared" si="5"/>
        <v>4.9851225147889977E-8</v>
      </c>
      <c r="Z11" s="135">
        <f t="shared" si="5"/>
        <v>4.9851255456978549E-8</v>
      </c>
      <c r="AA11" s="135">
        <f t="shared" si="5"/>
        <v>4.9851264671829654E-8</v>
      </c>
      <c r="AB11" s="135">
        <f t="shared" si="5"/>
        <v>4.9851267447387215E-8</v>
      </c>
      <c r="AC11" s="135">
        <f t="shared" si="5"/>
        <v>4.9851268335565635E-8</v>
      </c>
      <c r="AD11" s="86">
        <f t="shared" si="11"/>
        <v>4.9851268335565635E-6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3.0714590759650662E-8</v>
      </c>
      <c r="O12" s="126">
        <f t="shared" si="2"/>
        <v>4.1485879176406115E-8</v>
      </c>
      <c r="P12" s="126">
        <f t="shared" si="7"/>
        <v>4.5376010615605367E-8</v>
      </c>
      <c r="Q12" s="126">
        <f t="shared" si="8"/>
        <v>4.6621559501858201E-8</v>
      </c>
      <c r="R12" s="135">
        <f t="shared" si="9"/>
        <v>4.7006228243162695E-8</v>
      </c>
      <c r="S12" s="135">
        <f t="shared" si="10"/>
        <v>4.7123864477249811E-8</v>
      </c>
      <c r="T12" s="135">
        <f t="shared" si="13"/>
        <v>4.7159736893398474E-8</v>
      </c>
      <c r="U12" s="135">
        <f t="shared" si="3"/>
        <v>4.7170666594986699E-8</v>
      </c>
      <c r="V12" s="135">
        <f t="shared" si="4"/>
        <v>4.7173995931792945E-8</v>
      </c>
      <c r="W12" s="135">
        <f t="shared" si="5"/>
        <v>4.7175009898481335E-8</v>
      </c>
      <c r="X12" s="135">
        <f t="shared" si="5"/>
        <v>4.7175318762526786E-8</v>
      </c>
      <c r="Y12" s="135">
        <f t="shared" si="5"/>
        <v>4.7175412909439274E-8</v>
      </c>
      <c r="Z12" s="135">
        <f t="shared" si="5"/>
        <v>4.7175441553193309E-8</v>
      </c>
      <c r="AA12" s="135">
        <f t="shared" si="5"/>
        <v>4.7175450212932901E-8</v>
      </c>
      <c r="AB12" s="135">
        <f t="shared" si="5"/>
        <v>4.717545287746816E-8</v>
      </c>
      <c r="AC12" s="135">
        <f t="shared" si="5"/>
        <v>4.7175453654624278E-8</v>
      </c>
      <c r="AD12" s="86">
        <f t="shared" si="11"/>
        <v>4.7175453654624278E-6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5.4812574035167927E-8</v>
      </c>
      <c r="O13" s="126">
        <f t="shared" si="2"/>
        <v>7.4034775254805396E-8</v>
      </c>
      <c r="P13" s="126">
        <f t="shared" si="7"/>
        <v>8.0977017091754533E-8</v>
      </c>
      <c r="Q13" s="126">
        <f t="shared" si="8"/>
        <v>8.3199795830601886E-8</v>
      </c>
      <c r="R13" s="135">
        <f t="shared" si="9"/>
        <v>8.3886267099320122E-8</v>
      </c>
      <c r="S13" s="135">
        <f t="shared" si="10"/>
        <v>8.4096198116334619E-8</v>
      </c>
      <c r="T13" s="135">
        <f t="shared" si="13"/>
        <v>8.4160215241269043E-8</v>
      </c>
      <c r="U13" s="135">
        <f t="shared" si="3"/>
        <v>8.417972019447717E-8</v>
      </c>
      <c r="V13" s="135">
        <f t="shared" si="4"/>
        <v>8.4185661552993452E-8</v>
      </c>
      <c r="W13" s="135">
        <f t="shared" si="5"/>
        <v>8.4187471105501288E-8</v>
      </c>
      <c r="X13" s="135">
        <f t="shared" si="5"/>
        <v>8.4188022331233014E-8</v>
      </c>
      <c r="Y13" s="135">
        <f t="shared" si="5"/>
        <v>8.4188190196954338E-8</v>
      </c>
      <c r="Z13" s="135">
        <f t="shared" si="5"/>
        <v>8.4188241267213471E-8</v>
      </c>
      <c r="AA13" s="135">
        <f t="shared" si="5"/>
        <v>8.4188256921358118E-8</v>
      </c>
      <c r="AB13" s="135">
        <f t="shared" si="5"/>
        <v>8.4188261584294821E-8</v>
      </c>
      <c r="AC13" s="135">
        <f t="shared" si="5"/>
        <v>8.4188263027584753E-8</v>
      </c>
      <c r="AD13" s="86">
        <f t="shared" si="11"/>
        <v>8.4188263027584753E-6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3.776250584452967E-8</v>
      </c>
      <c r="O14" s="126">
        <f t="shared" si="2"/>
        <v>5.1005424994698956E-8</v>
      </c>
      <c r="P14" s="126">
        <f t="shared" si="7"/>
        <v>5.5788204389450868E-8</v>
      </c>
      <c r="Q14" s="126">
        <f t="shared" si="8"/>
        <v>5.7319562762891962E-8</v>
      </c>
      <c r="R14" s="135">
        <f t="shared" si="9"/>
        <v>5.7792499397191222E-8</v>
      </c>
      <c r="S14" s="135">
        <f t="shared" si="10"/>
        <v>5.793712903878756E-8</v>
      </c>
      <c r="T14" s="135">
        <f t="shared" si="13"/>
        <v>5.79812328704854E-8</v>
      </c>
      <c r="U14" s="135">
        <f t="shared" si="3"/>
        <v>5.7994670621397404E-8</v>
      </c>
      <c r="V14" s="135">
        <f t="shared" si="4"/>
        <v>5.7998763791644592E-8</v>
      </c>
      <c r="W14" s="135">
        <f t="shared" si="5"/>
        <v>5.8000010572101246E-8</v>
      </c>
      <c r="X14" s="135">
        <f t="shared" si="5"/>
        <v>5.8000390268375668E-8</v>
      </c>
      <c r="Y14" s="135">
        <f t="shared" si="5"/>
        <v>5.8000505953614834E-8</v>
      </c>
      <c r="Z14" s="135">
        <f t="shared" si="5"/>
        <v>5.8000541147684714E-8</v>
      </c>
      <c r="AA14" s="135">
        <f t="shared" si="5"/>
        <v>5.8000551916848053E-8</v>
      </c>
      <c r="AB14" s="135">
        <f t="shared" si="5"/>
        <v>5.8000555136494825E-8</v>
      </c>
      <c r="AC14" s="135">
        <f t="shared" si="5"/>
        <v>5.8000556135695547E-8</v>
      </c>
      <c r="AD14" s="86">
        <f t="shared" si="11"/>
        <v>5.8000556135695547E-6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0.32563841340044597</v>
      </c>
      <c r="O15" s="130">
        <f t="shared" si="2"/>
        <v>0.43983642757650188</v>
      </c>
      <c r="P15" s="130">
        <f t="shared" si="7"/>
        <v>0.48107989518416061</v>
      </c>
      <c r="Q15" s="130">
        <f t="shared" si="8"/>
        <v>0.49428529854865777</v>
      </c>
      <c r="R15" s="137">
        <f t="shared" si="9"/>
        <v>0.49836358559031707</v>
      </c>
      <c r="S15" s="137">
        <f t="shared" si="10"/>
        <v>0.49961077402730308</v>
      </c>
      <c r="T15" s="137">
        <f t="shared" si="13"/>
        <v>0.49999109590241819</v>
      </c>
      <c r="U15" s="137">
        <f t="shared" si="3"/>
        <v>0.50010697392717307</v>
      </c>
      <c r="V15" s="137">
        <f t="shared" si="4"/>
        <v>0.50014227102320585</v>
      </c>
      <c r="W15" s="137">
        <f t="shared" si="5"/>
        <v>0.50015302187443555</v>
      </c>
      <c r="X15" s="137">
        <f t="shared" si="5"/>
        <v>0.50015629630942671</v>
      </c>
      <c r="Y15" s="137">
        <f t="shared" si="5"/>
        <v>0.50015729361154104</v>
      </c>
      <c r="Z15" s="137">
        <f t="shared" si="5"/>
        <v>0.50015759736144327</v>
      </c>
      <c r="AA15" s="137">
        <f t="shared" si="5"/>
        <v>0.50015768987497489</v>
      </c>
      <c r="AB15" s="137">
        <f t="shared" si="5"/>
        <v>0.50015771805194476</v>
      </c>
      <c r="AC15" s="137">
        <f t="shared" si="5"/>
        <v>0.50015772663384139</v>
      </c>
      <c r="AD15" s="87">
        <f t="shared" si="11"/>
        <v>50.015772663384141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3.0391551053554622E-8</v>
      </c>
      <c r="O18" s="126">
        <f t="shared" si="2"/>
        <v>4.1049552812477685E-8</v>
      </c>
      <c r="P18" s="126">
        <f t="shared" si="7"/>
        <v>4.4898769924195392E-8</v>
      </c>
      <c r="Q18" s="126">
        <f t="shared" si="8"/>
        <v>4.6131218789380313E-8</v>
      </c>
      <c r="R18" s="135">
        <f t="shared" si="9"/>
        <v>4.6511841766960771E-8</v>
      </c>
      <c r="S18" s="135">
        <f t="shared" si="10"/>
        <v>4.6628240768509244E-8</v>
      </c>
      <c r="T18" s="135">
        <f t="shared" si="13"/>
        <v>4.6663735875362988E-8</v>
      </c>
      <c r="U18" s="135">
        <f t="shared" si="3"/>
        <v>4.6674550668868164E-8</v>
      </c>
      <c r="V18" s="135">
        <f t="shared" si="4"/>
        <v>4.6677844922626832E-8</v>
      </c>
      <c r="W18" s="135">
        <f t="shared" si="5"/>
        <v>4.6678848342196488E-8</v>
      </c>
      <c r="X18" s="135">
        <f t="shared" si="5"/>
        <v>4.6679153875572865E-8</v>
      </c>
      <c r="Y18" s="135">
        <f t="shared" si="5"/>
        <v>4.6679247023284631E-8</v>
      </c>
      <c r="Z18" s="135">
        <f t="shared" si="5"/>
        <v>4.6679275333971759E-8</v>
      </c>
      <c r="AA18" s="135">
        <f t="shared" si="5"/>
        <v>4.6679283993711351E-8</v>
      </c>
      <c r="AB18" s="135">
        <f t="shared" si="5"/>
        <v>4.6679286547224308E-8</v>
      </c>
      <c r="AC18" s="135">
        <f t="shared" si="5"/>
        <v>4.6679287435402728E-8</v>
      </c>
      <c r="AD18" s="86">
        <f t="shared" si="11"/>
        <v>4.6679287435402728E-6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3.704982742824825E-8</v>
      </c>
      <c r="O19" s="126">
        <f t="shared" si="2"/>
        <v>5.004281766751717E-8</v>
      </c>
      <c r="P19" s="126">
        <f t="shared" si="7"/>
        <v>5.4735333321342949E-8</v>
      </c>
      <c r="Q19" s="126">
        <f t="shared" si="8"/>
        <v>5.6237790979629665E-8</v>
      </c>
      <c r="R19" s="135">
        <f t="shared" si="9"/>
        <v>5.6701802031433601E-8</v>
      </c>
      <c r="S19" s="135">
        <f t="shared" si="10"/>
        <v>5.6843702134212748E-8</v>
      </c>
      <c r="T19" s="135">
        <f t="shared" si="13"/>
        <v>5.6886973631709026E-8</v>
      </c>
      <c r="U19" s="135">
        <f t="shared" si="3"/>
        <v>5.6900157696659903E-8</v>
      </c>
      <c r="V19" s="135">
        <f t="shared" si="4"/>
        <v>5.690417370640688E-8</v>
      </c>
      <c r="W19" s="135">
        <f t="shared" si="5"/>
        <v>5.6905396950135412E-8</v>
      </c>
      <c r="X19" s="135">
        <f t="shared" si="5"/>
        <v>5.6905769429960174E-8</v>
      </c>
      <c r="Y19" s="135">
        <f t="shared" si="5"/>
        <v>5.690588289475329E-8</v>
      </c>
      <c r="Z19" s="135">
        <f t="shared" si="5"/>
        <v>5.6905917533711659E-8</v>
      </c>
      <c r="AA19" s="135">
        <f t="shared" si="5"/>
        <v>5.690592796980809E-8</v>
      </c>
      <c r="AB19" s="135">
        <f t="shared" si="5"/>
        <v>5.6905931189454861E-8</v>
      </c>
      <c r="AC19" s="135">
        <f t="shared" si="5"/>
        <v>5.6905932188655584E-8</v>
      </c>
      <c r="AD19" s="86">
        <f t="shared" si="11"/>
        <v>5.6905932188655584E-6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1.4241863660613419E-7</v>
      </c>
      <c r="O20" s="126">
        <f t="shared" si="2"/>
        <v>1.9236337533978798E-7</v>
      </c>
      <c r="P20" s="126">
        <f t="shared" si="7"/>
        <v>2.1040129161153942E-7</v>
      </c>
      <c r="Q20" s="126">
        <f t="shared" si="8"/>
        <v>2.1617670220575036E-7</v>
      </c>
      <c r="R20" s="135">
        <f t="shared" si="9"/>
        <v>2.1796034949117526E-7</v>
      </c>
      <c r="S20" s="135">
        <f t="shared" si="10"/>
        <v>2.1850580994575708E-7</v>
      </c>
      <c r="T20" s="135">
        <f t="shared" si="13"/>
        <v>2.1867214450299599E-7</v>
      </c>
      <c r="U20" s="135">
        <f t="shared" si="3"/>
        <v>2.1872282396362408E-7</v>
      </c>
      <c r="V20" s="135">
        <f t="shared" si="4"/>
        <v>2.1873826128171459E-7</v>
      </c>
      <c r="W20" s="135">
        <f t="shared" si="5"/>
        <v>2.1874296318724618E-7</v>
      </c>
      <c r="X20" s="135">
        <f t="shared" si="5"/>
        <v>2.1874439526392564E-7</v>
      </c>
      <c r="Y20" s="135">
        <f t="shared" si="5"/>
        <v>2.1874483147055201E-7</v>
      </c>
      <c r="Z20" s="135">
        <f t="shared" si="5"/>
        <v>2.1874496425322576E-7</v>
      </c>
      <c r="AA20" s="135">
        <f t="shared" si="5"/>
        <v>2.1874500477636616E-7</v>
      </c>
      <c r="AB20" s="135">
        <f t="shared" si="5"/>
        <v>2.1874501709984173E-7</v>
      </c>
      <c r="AC20" s="135">
        <f t="shared" si="5"/>
        <v>2.1874502076357771E-7</v>
      </c>
      <c r="AD20" s="86">
        <f t="shared" si="11"/>
        <v>2.1874502076357771E-5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2.7949822956063741E-8</v>
      </c>
      <c r="O21" s="126">
        <f t="shared" si="2"/>
        <v>3.7751535952867954E-8</v>
      </c>
      <c r="P21" s="126">
        <f t="shared" si="7"/>
        <v>4.1291497998585669E-8</v>
      </c>
      <c r="Q21" s="126">
        <f t="shared" si="8"/>
        <v>4.2424929014295287E-8</v>
      </c>
      <c r="R21" s="135">
        <f t="shared" si="9"/>
        <v>4.2774971897863168E-8</v>
      </c>
      <c r="S21" s="135">
        <f t="shared" si="10"/>
        <v>4.2882019102297164E-8</v>
      </c>
      <c r="T21" s="135">
        <f t="shared" si="13"/>
        <v>4.2914662490289857E-8</v>
      </c>
      <c r="U21" s="135">
        <f t="shared" si="3"/>
        <v>4.2924608423255961E-8</v>
      </c>
      <c r="V21" s="135">
        <f t="shared" si="4"/>
        <v>4.2927637999845558E-8</v>
      </c>
      <c r="W21" s="135">
        <f t="shared" ref="W21:AC33" si="15">(1-W$34)-(1-W$34)*(1-$M21)</f>
        <v>4.2928560706201324E-8</v>
      </c>
      <c r="X21" s="135">
        <f t="shared" si="15"/>
        <v>4.2928841814671159E-8</v>
      </c>
      <c r="Y21" s="135">
        <f t="shared" si="15"/>
        <v>4.2928927412866358E-8</v>
      </c>
      <c r="Z21" s="135">
        <f t="shared" si="15"/>
        <v>4.2928953392085134E-8</v>
      </c>
      <c r="AA21" s="135">
        <f t="shared" si="15"/>
        <v>4.2928961385690911E-8</v>
      </c>
      <c r="AB21" s="135">
        <f t="shared" si="15"/>
        <v>4.2928963828181566E-8</v>
      </c>
      <c r="AC21" s="135">
        <f t="shared" si="15"/>
        <v>4.292896449431538E-8</v>
      </c>
      <c r="AD21" s="86">
        <f t="shared" si="11"/>
        <v>4.292896449431538E-6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2.8884805880480258E-8</v>
      </c>
      <c r="O22" s="126">
        <f t="shared" si="2"/>
        <v>3.9014407704485166E-8</v>
      </c>
      <c r="P22" s="126">
        <f t="shared" si="7"/>
        <v>4.2672789191122718E-8</v>
      </c>
      <c r="Q22" s="126">
        <f t="shared" si="8"/>
        <v>4.3844135988457822E-8</v>
      </c>
      <c r="R22" s="135">
        <f t="shared" si="9"/>
        <v>4.4205888560799877E-8</v>
      </c>
      <c r="S22" s="135">
        <f t="shared" si="10"/>
        <v>4.4316516789599802E-8</v>
      </c>
      <c r="T22" s="135">
        <f t="shared" si="13"/>
        <v>4.4350252137448365E-8</v>
      </c>
      <c r="U22" s="135">
        <f t="shared" si="3"/>
        <v>4.4360530693232647E-8</v>
      </c>
      <c r="V22" s="135">
        <f t="shared" si="4"/>
        <v>4.4363661633184392E-8</v>
      </c>
      <c r="W22" s="135">
        <f t="shared" si="15"/>
        <v>4.4364615314762545E-8</v>
      </c>
      <c r="X22" s="135">
        <f t="shared" si="15"/>
        <v>4.4364905749105787E-8</v>
      </c>
      <c r="Y22" s="135">
        <f t="shared" si="15"/>
        <v>4.436499423388085E-8</v>
      </c>
      <c r="Z22" s="135">
        <f t="shared" si="15"/>
        <v>4.4365021101278046E-8</v>
      </c>
      <c r="AA22" s="135">
        <f t="shared" si="15"/>
        <v>4.4365029316928428E-8</v>
      </c>
      <c r="AB22" s="135">
        <f t="shared" si="15"/>
        <v>4.4365031870441385E-8</v>
      </c>
      <c r="AC22" s="135">
        <f t="shared" si="15"/>
        <v>4.4365032647597502E-8</v>
      </c>
      <c r="AD22" s="86">
        <f t="shared" si="11"/>
        <v>4.4365032647597502E-6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2.6957115373260621E-8</v>
      </c>
      <c r="O23" s="126">
        <f t="shared" si="2"/>
        <v>3.6410696180322333E-8</v>
      </c>
      <c r="P23" s="126">
        <f t="shared" si="7"/>
        <v>3.9824927633436147E-8</v>
      </c>
      <c r="Q23" s="126">
        <f t="shared" si="8"/>
        <v>4.0918102073295159E-8</v>
      </c>
      <c r="R23" s="135">
        <f t="shared" si="9"/>
        <v>4.1255712235344077E-8</v>
      </c>
      <c r="S23" s="135">
        <f t="shared" si="10"/>
        <v>4.1358957481030245E-8</v>
      </c>
      <c r="T23" s="135">
        <f t="shared" si="13"/>
        <v>4.139044140760717E-8</v>
      </c>
      <c r="U23" s="135">
        <f t="shared" si="3"/>
        <v>4.1400034067606839E-8</v>
      </c>
      <c r="V23" s="135">
        <f t="shared" si="4"/>
        <v>4.140295606358535E-8</v>
      </c>
      <c r="W23" s="135">
        <f t="shared" si="15"/>
        <v>4.1403846018361889E-8</v>
      </c>
      <c r="X23" s="135">
        <f t="shared" si="15"/>
        <v>4.14041170238022E-8</v>
      </c>
      <c r="Y23" s="135">
        <f t="shared" si="15"/>
        <v>4.1404199624395233E-8</v>
      </c>
      <c r="Z23" s="135">
        <f t="shared" si="15"/>
        <v>4.1404224826457892E-8</v>
      </c>
      <c r="AA23" s="135">
        <f t="shared" si="15"/>
        <v>4.1404232486996762E-8</v>
      </c>
      <c r="AB23" s="135">
        <f t="shared" si="15"/>
        <v>4.1404234818465113E-8</v>
      </c>
      <c r="AC23" s="135">
        <f t="shared" si="15"/>
        <v>4.1404235484598928E-8</v>
      </c>
      <c r="AD23" s="86">
        <f t="shared" si="11"/>
        <v>4.1404235484598928E-6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2.5462056740810368E-8</v>
      </c>
      <c r="O24" s="126">
        <f>(1-O$34)-(1-O$34)*(1-M24)</f>
        <v>3.4391335945738177E-8</v>
      </c>
      <c r="P24" s="126">
        <f t="shared" si="7"/>
        <v>3.7616211978619418E-8</v>
      </c>
      <c r="Q24" s="126">
        <f t="shared" si="8"/>
        <v>3.8648758249326676E-8</v>
      </c>
      <c r="R24" s="135">
        <f t="shared" si="9"/>
        <v>3.8967644389042988E-8</v>
      </c>
      <c r="S24" s="135">
        <f t="shared" si="10"/>
        <v>3.9065163548457349E-8</v>
      </c>
      <c r="T24" s="135">
        <f t="shared" si="13"/>
        <v>3.9094901371772295E-8</v>
      </c>
      <c r="U24" s="135">
        <f t="shared" si="3"/>
        <v>3.9103962068409714E-8</v>
      </c>
      <c r="V24" s="135">
        <f t="shared" si="4"/>
        <v>3.910672197182663E-8</v>
      </c>
      <c r="W24" s="135">
        <f t="shared" si="15"/>
        <v>3.9107562521678574E-8</v>
      </c>
      <c r="X24" s="135">
        <f t="shared" si="15"/>
        <v>3.9107818650130355E-8</v>
      </c>
      <c r="Y24" s="135">
        <f t="shared" si="15"/>
        <v>3.9107896587786684E-8</v>
      </c>
      <c r="Z24" s="135">
        <f t="shared" si="15"/>
        <v>3.9107920346559411E-8</v>
      </c>
      <c r="AA24" s="135">
        <f t="shared" si="15"/>
        <v>3.9107927563009071E-8</v>
      </c>
      <c r="AB24" s="135">
        <f t="shared" si="15"/>
        <v>3.910792978345512E-8</v>
      </c>
      <c r="AC24" s="135">
        <f t="shared" si="15"/>
        <v>3.9107930449588935E-8</v>
      </c>
      <c r="AD24" s="86">
        <f t="shared" si="11"/>
        <v>3.9107930449588935E-6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2.7115047596115716E-8</v>
      </c>
      <c r="O25" s="126">
        <f>(1-O$34)-(1-O$34)*(1-M25)</f>
        <v>3.6624013599606542E-8</v>
      </c>
      <c r="P25" s="126">
        <f t="shared" si="7"/>
        <v>4.0058247829932725E-8</v>
      </c>
      <c r="Q25" s="126">
        <f t="shared" si="8"/>
        <v>4.1157826757842741E-8</v>
      </c>
      <c r="R25" s="135">
        <f t="shared" si="9"/>
        <v>4.1497414948743483E-8</v>
      </c>
      <c r="S25" s="135">
        <f t="shared" si="10"/>
        <v>4.1601264988422315E-8</v>
      </c>
      <c r="T25" s="135">
        <f t="shared" si="13"/>
        <v>4.1632933378554782E-8</v>
      </c>
      <c r="U25" s="135">
        <f t="shared" si="3"/>
        <v>4.1642582271350648E-8</v>
      </c>
      <c r="V25" s="135">
        <f t="shared" si="4"/>
        <v>4.1645521364763738E-8</v>
      </c>
      <c r="W25" s="135">
        <f t="shared" si="15"/>
        <v>4.1646416537588493E-8</v>
      </c>
      <c r="X25" s="135">
        <f t="shared" si="15"/>
        <v>4.1646689208363341E-8</v>
      </c>
      <c r="Y25" s="135">
        <f t="shared" si="15"/>
        <v>4.1646772253045583E-8</v>
      </c>
      <c r="Z25" s="135">
        <f t="shared" si="15"/>
        <v>4.1646797566130545E-8</v>
      </c>
      <c r="AA25" s="135">
        <f t="shared" si="15"/>
        <v>4.1646805226669414E-8</v>
      </c>
      <c r="AB25" s="135">
        <f t="shared" si="15"/>
        <v>4.1646807558137766E-8</v>
      </c>
      <c r="AC25" s="135">
        <f t="shared" si="15"/>
        <v>4.1646808335293883E-8</v>
      </c>
      <c r="AD25" s="86">
        <f t="shared" si="11"/>
        <v>4.1646808335293883E-6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2.5217230970042692E-8</v>
      </c>
      <c r="O33" s="126">
        <f>(1-O$34)-(1-O$34)*(1-M33)</f>
        <v>3.4060652354117593E-8</v>
      </c>
      <c r="P33" s="126">
        <f t="shared" si="7"/>
        <v>3.7254520190987961E-8</v>
      </c>
      <c r="Q33" s="126">
        <f t="shared" si="8"/>
        <v>3.8277138181275205E-8</v>
      </c>
      <c r="R33" s="135">
        <f t="shared" si="9"/>
        <v>3.8592958107042108E-8</v>
      </c>
      <c r="S33" s="135">
        <f t="shared" si="10"/>
        <v>3.868953957208987E-8</v>
      </c>
      <c r="T33" s="135">
        <f t="shared" si="13"/>
        <v>3.8718991457464824E-8</v>
      </c>
      <c r="U33" s="135">
        <f t="shared" si="3"/>
        <v>3.8727965057105962E-8</v>
      </c>
      <c r="V33" s="135">
        <f t="shared" si="4"/>
        <v>3.8730698426192589E-8</v>
      </c>
      <c r="W33" s="135">
        <f t="shared" si="15"/>
        <v>3.8731530982438755E-8</v>
      </c>
      <c r="X33" s="135">
        <f t="shared" si="15"/>
        <v>3.8731784446355277E-8</v>
      </c>
      <c r="Y33" s="135">
        <f t="shared" si="15"/>
        <v>3.8731861717877791E-8</v>
      </c>
      <c r="Z33" s="135">
        <f t="shared" si="15"/>
        <v>3.8731885254605913E-8</v>
      </c>
      <c r="AA33" s="135">
        <f t="shared" si="15"/>
        <v>3.8731892360033271E-8</v>
      </c>
      <c r="AB33" s="135">
        <f t="shared" si="15"/>
        <v>3.873189458047932E-8</v>
      </c>
      <c r="AC33" s="135">
        <f t="shared" si="15"/>
        <v>3.8731895246613135E-8</v>
      </c>
      <c r="AD33" s="86">
        <f t="shared" si="11"/>
        <v>3.8731895246613135E-6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0.67436090037012142</v>
      </c>
      <c r="O34" s="132">
        <f>(K36*L40-L39)/(E34*O44*L40-L39)</f>
        <v>0.56016264554052086</v>
      </c>
      <c r="P34" s="132">
        <f>(K36*L40-L39)/(E34*P44*L40-L39)</f>
        <v>0.51891909101903311</v>
      </c>
      <c r="Q34" s="132">
        <f>(K36*L40-L39)/(E34*Q44*L40-L39)</f>
        <v>0.50571365982631888</v>
      </c>
      <c r="R34" s="138">
        <f>(K36*L40-L39)/(E34*R44*L40-L39)</f>
        <v>0.50163536419033994</v>
      </c>
      <c r="S34" s="138">
        <f>(K36*L40-L39)/(E34*S44*L40-L39)</f>
        <v>0.5003881731251093</v>
      </c>
      <c r="T34" s="138">
        <f>(K36*L40-L39)/(E34*T44*L40-L39)</f>
        <v>0.50000785044852836</v>
      </c>
      <c r="U34" s="138">
        <f>(K36*L40-L39)/(E34*U44*L40-L39)</f>
        <v>0.49989197217957954</v>
      </c>
      <c r="V34" s="138">
        <f t="shared" ref="V34:AC34" si="17">($K36*$L40-$L39)/($E34*V44*$L40-$L39)</f>
        <v>0.49985667500916398</v>
      </c>
      <c r="W34" s="138">
        <f t="shared" si="17"/>
        <v>0.49984592413527862</v>
      </c>
      <c r="X34" s="138">
        <f t="shared" si="17"/>
        <v>0.4998426496933871</v>
      </c>
      <c r="Y34" s="138">
        <f t="shared" si="17"/>
        <v>0.49984165238917111</v>
      </c>
      <c r="Z34" s="138">
        <f t="shared" si="17"/>
        <v>0.49984134863862878</v>
      </c>
      <c r="AA34" s="138">
        <f t="shared" si="17"/>
        <v>0.49984125612490227</v>
      </c>
      <c r="AB34" s="138">
        <f t="shared" si="17"/>
        <v>0.499841227947873</v>
      </c>
      <c r="AC34" s="138">
        <f t="shared" si="17"/>
        <v>0.49984121936595821</v>
      </c>
      <c r="AD34" s="88">
        <f t="shared" si="11"/>
        <v>49.98412193659582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50</v>
      </c>
      <c r="K35" s="134"/>
      <c r="L35" s="165">
        <f>AD15</f>
        <v>50.015772663384141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WS_Tables!D57*1000000</f>
        <v>930190</v>
      </c>
      <c r="L36" s="219">
        <f>L35-J35</f>
        <v>1.5772663384140628E-2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 t="s">
        <v>39</v>
      </c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1.0000000000000002</v>
      </c>
      <c r="P40" s="74">
        <f t="shared" si="18"/>
        <v>1.0000000000000002</v>
      </c>
      <c r="Q40" s="74">
        <f t="shared" si="18"/>
        <v>1.0000000000000002</v>
      </c>
      <c r="R40" s="74">
        <f t="shared" si="18"/>
        <v>1</v>
      </c>
      <c r="S40" s="74">
        <f t="shared" si="18"/>
        <v>1</v>
      </c>
      <c r="T40" s="74">
        <f t="shared" si="18"/>
        <v>1</v>
      </c>
      <c r="U40" s="74">
        <f t="shared" si="18"/>
        <v>1</v>
      </c>
      <c r="V40" s="74">
        <f t="shared" si="18"/>
        <v>1.0000000000000002</v>
      </c>
      <c r="W40" s="74">
        <f t="shared" si="18"/>
        <v>1.0000000000000002</v>
      </c>
      <c r="X40" s="74">
        <f t="shared" si="18"/>
        <v>1</v>
      </c>
      <c r="Y40" s="74">
        <f t="shared" si="18"/>
        <v>1.0000000000000004</v>
      </c>
      <c r="Z40" s="74">
        <f t="shared" si="18"/>
        <v>1.0000000000000002</v>
      </c>
      <c r="AA40" s="74">
        <f t="shared" si="18"/>
        <v>1.0000000000000002</v>
      </c>
      <c r="AB40" s="74">
        <f t="shared" si="18"/>
        <v>1</v>
      </c>
      <c r="AC40" s="74">
        <f t="shared" si="18"/>
        <v>1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1.0426852200459846</v>
      </c>
      <c r="P44" s="30">
        <f t="shared" si="20"/>
        <v>1.0627153525725046</v>
      </c>
      <c r="Q44" s="30">
        <f t="shared" si="20"/>
        <v>1.0698191371353714</v>
      </c>
      <c r="R44" s="30">
        <f t="shared" si="20"/>
        <v>1.0720886225866946</v>
      </c>
      <c r="S44" s="30">
        <f t="shared" si="20"/>
        <v>1.072790044512542</v>
      </c>
      <c r="T44" s="75">
        <f t="shared" si="20"/>
        <v>1.0730046347152005</v>
      </c>
      <c r="U44" s="75">
        <f t="shared" si="20"/>
        <v>1.073070081835467</v>
      </c>
      <c r="V44" s="75">
        <f t="shared" si="20"/>
        <v>1.0730900234245042</v>
      </c>
      <c r="W44" s="75">
        <f t="shared" si="20"/>
        <v>1.0730960978281125</v>
      </c>
      <c r="X44" s="75">
        <f t="shared" si="20"/>
        <v>1.0730979479883846</v>
      </c>
      <c r="Y44" s="75">
        <f t="shared" si="20"/>
        <v>1.0730985115007234</v>
      </c>
      <c r="Z44" s="75">
        <f t="shared" si="20"/>
        <v>1.0730986831310256</v>
      </c>
      <c r="AA44" s="75">
        <f t="shared" si="20"/>
        <v>1.0730987354047479</v>
      </c>
      <c r="AB44" s="75">
        <f t="shared" si="20"/>
        <v>1.073098751325829</v>
      </c>
      <c r="AC44" s="75">
        <f t="shared" si="20"/>
        <v>1.0730987561749341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324" t="s">
        <v>116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8465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C2" sqref="A1:XFD1048576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7.2139778706237223E-8</v>
      </c>
      <c r="O5" s="35">
        <f t="shared" ref="O5:O23" si="2">(1-O$34)-(1-O$34)*(1-M5)</f>
        <v>9.5863811722107783E-8</v>
      </c>
      <c r="P5" s="35">
        <f>(1-P$34)-(1-P$34)*(1-M5)</f>
        <v>1.0319991761154057E-7</v>
      </c>
      <c r="Q5" s="35">
        <f>(1-Q$34)-(1-Q$34)*(1-M5)</f>
        <v>1.0524384119747765E-7</v>
      </c>
      <c r="R5" s="139">
        <f>(1-R$34)-(1-R$34)*(1-M5)</f>
        <v>1.0580391041070669E-7</v>
      </c>
      <c r="S5" s="139">
        <f>(1-S$34)-(1-S$34)*(1-M5)</f>
        <v>1.0595693966664044E-7</v>
      </c>
      <c r="T5" s="85">
        <f>(1-T$34)-(1-T$34)*(1-M5)</f>
        <v>1.0599872535266286E-7</v>
      </c>
      <c r="U5" s="85">
        <f t="shared" ref="U5:U33" si="3">(1-U$34)-(1-U$34)*(1-M5)</f>
        <v>1.0601013333833009E-7</v>
      </c>
      <c r="V5" s="85">
        <f t="shared" ref="V5:V33" si="4">(1-V$34)-(1-V$34)*(1-M5)</f>
        <v>1.0601324762493647E-7</v>
      </c>
      <c r="W5" s="85">
        <f t="shared" ref="W5:AC20" si="5">(1-W$34)-(1-W$34)*(1-$M5)</f>
        <v>1.0601409794475103E-7</v>
      </c>
      <c r="X5" s="85">
        <f t="shared" si="5"/>
        <v>1.0601432998136318E-7</v>
      </c>
      <c r="Y5" s="85">
        <f t="shared" si="5"/>
        <v>1.0601439337509788E-7</v>
      </c>
      <c r="Z5" s="85">
        <f t="shared" si="5"/>
        <v>1.0601441069457707E-7</v>
      </c>
      <c r="AA5" s="85">
        <f t="shared" si="5"/>
        <v>1.0601441535751377E-7</v>
      </c>
      <c r="AB5" s="85">
        <f t="shared" si="5"/>
        <v>1.060144166897814E-7</v>
      </c>
      <c r="AC5" s="85">
        <f t="shared" si="5"/>
        <v>1.0601441702284831E-7</v>
      </c>
      <c r="AD5" s="140">
        <f>100*AC5</f>
        <v>1.0601441702284831E-5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4.4043685643035957E-8</v>
      </c>
      <c r="O8" s="126">
        <f t="shared" si="2"/>
        <v>5.8527980850708872E-8</v>
      </c>
      <c r="P8" s="126">
        <f t="shared" si="7"/>
        <v>6.3006912576213381E-8</v>
      </c>
      <c r="Q8" s="126">
        <f t="shared" si="8"/>
        <v>6.4254794485130162E-8</v>
      </c>
      <c r="R8" s="135">
        <f t="shared" si="9"/>
        <v>6.4596734961064328E-8</v>
      </c>
      <c r="S8" s="135">
        <f t="shared" si="10"/>
        <v>6.4690164336411726E-8</v>
      </c>
      <c r="T8" s="135">
        <f>(1-T$34)-(1-T$34)*(1-M8)</f>
        <v>6.4715675929249983E-8</v>
      </c>
      <c r="U8" s="135">
        <f t="shared" si="3"/>
        <v>6.4722640802372666E-8</v>
      </c>
      <c r="V8" s="135">
        <f t="shared" si="4"/>
        <v>6.4724542281346942E-8</v>
      </c>
      <c r="W8" s="135">
        <f t="shared" si="5"/>
        <v>6.4725061310610954E-8</v>
      </c>
      <c r="X8" s="135">
        <f t="shared" si="5"/>
        <v>6.4725203086091199E-8</v>
      </c>
      <c r="Y8" s="135">
        <f t="shared" si="5"/>
        <v>6.4725241721852456E-8</v>
      </c>
      <c r="Z8" s="135">
        <f t="shared" si="5"/>
        <v>6.472525226897119E-8</v>
      </c>
      <c r="AA8" s="135">
        <f t="shared" si="5"/>
        <v>6.4725255155551054E-8</v>
      </c>
      <c r="AB8" s="135">
        <f t="shared" si="5"/>
        <v>6.4725255932707171E-8</v>
      </c>
      <c r="AC8" s="135">
        <f t="shared" si="5"/>
        <v>6.4725256154751776E-8</v>
      </c>
      <c r="AD8" s="86">
        <f t="shared" si="11"/>
        <v>6.4725256154751776E-6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6.6598614567592307E-8</v>
      </c>
      <c r="O9" s="126">
        <f t="shared" si="2"/>
        <v>8.850036919971771E-8</v>
      </c>
      <c r="P9" s="126">
        <f t="shared" si="7"/>
        <v>9.527297784028832E-8</v>
      </c>
      <c r="Q9" s="126">
        <f t="shared" si="8"/>
        <v>9.7159904566268551E-8</v>
      </c>
      <c r="R9" s="135">
        <f t="shared" si="9"/>
        <v>9.76769540805833E-8</v>
      </c>
      <c r="S9" s="135">
        <f t="shared" si="10"/>
        <v>9.7818228850243827E-8</v>
      </c>
      <c r="T9" s="135">
        <f t="shared" ref="T9:T33" si="13">(1-T$34)-(1-T$34)*(1-M9)</f>
        <v>9.7856804881502057E-8</v>
      </c>
      <c r="U9" s="135">
        <f t="shared" si="3"/>
        <v>9.7867336679158257E-8</v>
      </c>
      <c r="V9" s="135">
        <f t="shared" si="4"/>
        <v>9.7870211823725128E-8</v>
      </c>
      <c r="W9" s="135">
        <f t="shared" si="5"/>
        <v>9.7870996751403538E-8</v>
      </c>
      <c r="X9" s="135">
        <f t="shared" si="5"/>
        <v>9.7871211024447291E-8</v>
      </c>
      <c r="Y9" s="135">
        <f t="shared" si="5"/>
        <v>9.7871269533200689E-8</v>
      </c>
      <c r="Z9" s="135">
        <f t="shared" si="5"/>
        <v>9.7871285409389941E-8</v>
      </c>
      <c r="AA9" s="135">
        <f t="shared" si="5"/>
        <v>9.7871289850282039E-8</v>
      </c>
      <c r="AB9" s="135">
        <f t="shared" si="5"/>
        <v>9.7871290960505064E-8</v>
      </c>
      <c r="AC9" s="135">
        <f t="shared" si="5"/>
        <v>9.7871291293571971E-8</v>
      </c>
      <c r="AD9" s="86">
        <f t="shared" si="11"/>
        <v>9.7871291293571971E-6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3.7302718969289828E-8</v>
      </c>
      <c r="O11" s="126">
        <f t="shared" si="2"/>
        <v>4.9570166305024088E-8</v>
      </c>
      <c r="P11" s="126">
        <f t="shared" si="7"/>
        <v>5.3363589325172711E-8</v>
      </c>
      <c r="Q11" s="126">
        <f t="shared" si="8"/>
        <v>5.4420480566363949E-8</v>
      </c>
      <c r="R11" s="135">
        <f t="shared" si="9"/>
        <v>5.4710086461184915E-8</v>
      </c>
      <c r="S11" s="135">
        <f t="shared" si="10"/>
        <v>5.4789216274997443E-8</v>
      </c>
      <c r="T11" s="135">
        <f t="shared" si="13"/>
        <v>5.4810823213458093E-8</v>
      </c>
      <c r="U11" s="135">
        <f t="shared" si="3"/>
        <v>5.4816722161454834E-8</v>
      </c>
      <c r="V11" s="135">
        <f t="shared" si="4"/>
        <v>5.4818332650974355E-8</v>
      </c>
      <c r="W11" s="135">
        <f t="shared" si="5"/>
        <v>5.4818772299292107E-8</v>
      </c>
      <c r="X11" s="135">
        <f t="shared" si="5"/>
        <v>5.4818892314401069E-8</v>
      </c>
      <c r="Y11" s="135">
        <f t="shared" si="5"/>
        <v>5.4818925065980295E-8</v>
      </c>
      <c r="Z11" s="135">
        <f t="shared" si="5"/>
        <v>5.4818933947764492E-8</v>
      </c>
      <c r="AA11" s="135">
        <f t="shared" si="5"/>
        <v>5.4818936390255146E-8</v>
      </c>
      <c r="AB11" s="135">
        <f t="shared" si="5"/>
        <v>5.4818937056388961E-8</v>
      </c>
      <c r="AC11" s="135">
        <f t="shared" si="5"/>
        <v>5.4818937278433566E-8</v>
      </c>
      <c r="AD11" s="86">
        <f t="shared" si="11"/>
        <v>5.4818937278433566E-6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3.530045977750973E-8</v>
      </c>
      <c r="O12" s="126">
        <f t="shared" si="2"/>
        <v>4.6909440110098899E-8</v>
      </c>
      <c r="P12" s="126">
        <f t="shared" si="7"/>
        <v>5.0499247450375151E-8</v>
      </c>
      <c r="Q12" s="126">
        <f t="shared" si="8"/>
        <v>5.1499409181587907E-8</v>
      </c>
      <c r="R12" s="135">
        <f t="shared" si="9"/>
        <v>5.1773470177707281E-8</v>
      </c>
      <c r="S12" s="135">
        <f t="shared" si="10"/>
        <v>5.1848352611294501E-8</v>
      </c>
      <c r="T12" s="135">
        <f t="shared" si="13"/>
        <v>5.1868799810783628E-8</v>
      </c>
      <c r="U12" s="135">
        <f t="shared" si="3"/>
        <v>5.1874382123173746E-8</v>
      </c>
      <c r="V12" s="135">
        <f t="shared" si="4"/>
        <v>5.1875906015297346E-8</v>
      </c>
      <c r="W12" s="135">
        <f t="shared" si="5"/>
        <v>5.1876322126886976E-8</v>
      </c>
      <c r="X12" s="135">
        <f t="shared" si="5"/>
        <v>5.1876435702702395E-8</v>
      </c>
      <c r="Y12" s="135">
        <f t="shared" si="5"/>
        <v>5.1876466677924782E-8</v>
      </c>
      <c r="Z12" s="135">
        <f t="shared" si="5"/>
        <v>5.1876475115619769E-8</v>
      </c>
      <c r="AA12" s="135">
        <f t="shared" si="5"/>
        <v>5.1876477447088121E-8</v>
      </c>
      <c r="AB12" s="135">
        <f t="shared" si="5"/>
        <v>5.1876478113221935E-8</v>
      </c>
      <c r="AC12" s="135">
        <f t="shared" si="5"/>
        <v>5.1876478224244238E-8</v>
      </c>
      <c r="AD12" s="86">
        <f t="shared" si="11"/>
        <v>5.1876478224244238E-6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6.2996413585647559E-8</v>
      </c>
      <c r="O13" s="126">
        <f t="shared" si="2"/>
        <v>8.3713541154661897E-8</v>
      </c>
      <c r="P13" s="126">
        <f t="shared" si="7"/>
        <v>9.0119831375190529E-8</v>
      </c>
      <c r="Q13" s="126">
        <f t="shared" si="8"/>
        <v>9.1904697629985321E-8</v>
      </c>
      <c r="R13" s="135">
        <f t="shared" si="9"/>
        <v>9.2393780737332065E-8</v>
      </c>
      <c r="S13" s="135">
        <f t="shared" si="10"/>
        <v>9.2527414286003307E-8</v>
      </c>
      <c r="T13" s="135">
        <f t="shared" si="13"/>
        <v>9.2563903875131359E-8</v>
      </c>
      <c r="U13" s="135">
        <f t="shared" si="3"/>
        <v>9.2573865906331321E-8</v>
      </c>
      <c r="V13" s="135">
        <f t="shared" si="4"/>
        <v>9.2576585619674745E-8</v>
      </c>
      <c r="W13" s="135">
        <f t="shared" si="5"/>
        <v>9.2577328025811312E-8</v>
      </c>
      <c r="X13" s="135">
        <f t="shared" si="5"/>
        <v>9.2577530752535608E-8</v>
      </c>
      <c r="Y13" s="135">
        <f t="shared" si="5"/>
        <v>9.2577586041642235E-8</v>
      </c>
      <c r="Z13" s="135">
        <f t="shared" si="5"/>
        <v>9.257760114067537E-8</v>
      </c>
      <c r="AA13" s="135">
        <f t="shared" si="5"/>
        <v>9.2577605248500561E-8</v>
      </c>
      <c r="AB13" s="135">
        <f t="shared" si="5"/>
        <v>9.2577606469745888E-8</v>
      </c>
      <c r="AC13" s="135">
        <f t="shared" si="5"/>
        <v>9.2577606691790493E-8</v>
      </c>
      <c r="AD13" s="86">
        <f t="shared" si="11"/>
        <v>9.2577606691790493E-6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4.3400670002302633E-8</v>
      </c>
      <c r="O14" s="126">
        <f t="shared" si="2"/>
        <v>5.7673501807631311E-8</v>
      </c>
      <c r="P14" s="126">
        <f t="shared" si="7"/>
        <v>6.2087043395386843E-8</v>
      </c>
      <c r="Q14" s="126">
        <f t="shared" si="8"/>
        <v>6.3316706877536433E-8</v>
      </c>
      <c r="R14" s="135">
        <f t="shared" si="9"/>
        <v>6.3653655235640372E-8</v>
      </c>
      <c r="S14" s="135">
        <f t="shared" si="10"/>
        <v>6.3745720479957413E-8</v>
      </c>
      <c r="T14" s="135">
        <f t="shared" si="13"/>
        <v>6.3770859592970908E-8</v>
      </c>
      <c r="U14" s="135">
        <f t="shared" si="3"/>
        <v>6.3777722880686838E-8</v>
      </c>
      <c r="V14" s="135">
        <f t="shared" si="4"/>
        <v>6.3779596493063195E-8</v>
      </c>
      <c r="W14" s="135">
        <f t="shared" si="5"/>
        <v>6.378010797281064E-8</v>
      </c>
      <c r="X14" s="135">
        <f t="shared" si="5"/>
        <v>6.3780247638867138E-8</v>
      </c>
      <c r="Y14" s="135">
        <f t="shared" si="5"/>
        <v>6.3780285719516883E-8</v>
      </c>
      <c r="Z14" s="135">
        <f t="shared" si="5"/>
        <v>6.3780296155613314E-8</v>
      </c>
      <c r="AA14" s="135">
        <f t="shared" si="5"/>
        <v>6.3780299042193178E-8</v>
      </c>
      <c r="AB14" s="135">
        <f t="shared" si="5"/>
        <v>6.3780299819349295E-8</v>
      </c>
      <c r="AC14" s="135">
        <f t="shared" si="5"/>
        <v>6.37803000413939E-8</v>
      </c>
      <c r="AD14" s="86">
        <f t="shared" si="11"/>
        <v>6.37803000413939E-6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0.37425814310074784</v>
      </c>
      <c r="O15" s="130">
        <f t="shared" si="2"/>
        <v>0.49733743038803374</v>
      </c>
      <c r="P15" s="130">
        <f t="shared" si="7"/>
        <v>0.53539683980247732</v>
      </c>
      <c r="Q15" s="130">
        <f t="shared" si="8"/>
        <v>0.5460006293100117</v>
      </c>
      <c r="R15" s="137">
        <f t="shared" si="9"/>
        <v>0.54890624497185669</v>
      </c>
      <c r="S15" s="137">
        <f t="shared" si="10"/>
        <v>0.54970015430581143</v>
      </c>
      <c r="T15" s="137">
        <f t="shared" si="13"/>
        <v>0.54991693667042518</v>
      </c>
      <c r="U15" s="137">
        <f t="shared" si="3"/>
        <v>0.54997612079097691</v>
      </c>
      <c r="V15" s="137">
        <f t="shared" si="4"/>
        <v>0.54999227803153816</v>
      </c>
      <c r="W15" s="137">
        <f t="shared" si="5"/>
        <v>0.54999668889843034</v>
      </c>
      <c r="X15" s="137">
        <f t="shared" si="5"/>
        <v>0.54999789304481694</v>
      </c>
      <c r="Y15" s="137">
        <f t="shared" si="5"/>
        <v>0.54999822177095092</v>
      </c>
      <c r="Z15" s="137">
        <f t="shared" si="5"/>
        <v>0.54999831151157208</v>
      </c>
      <c r="AA15" s="137">
        <f t="shared" si="5"/>
        <v>0.54999833601031944</v>
      </c>
      <c r="AB15" s="137">
        <f t="shared" si="5"/>
        <v>0.54999834269835679</v>
      </c>
      <c r="AC15" s="137">
        <f t="shared" si="5"/>
        <v>0.54999834452415808</v>
      </c>
      <c r="AD15" s="87">
        <f t="shared" si="11"/>
        <v>54.999834452415811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3.4929188319487992E-8</v>
      </c>
      <c r="O18" s="126">
        <f t="shared" si="2"/>
        <v>4.6416071597388253E-8</v>
      </c>
      <c r="P18" s="126">
        <f t="shared" si="7"/>
        <v>4.9968123305710321E-8</v>
      </c>
      <c r="Q18" s="126">
        <f t="shared" si="8"/>
        <v>5.0957765784787057E-8</v>
      </c>
      <c r="R18" s="135">
        <f t="shared" si="9"/>
        <v>5.1228944419889899E-8</v>
      </c>
      <c r="S18" s="135">
        <f t="shared" si="10"/>
        <v>5.130303926126345E-8</v>
      </c>
      <c r="T18" s="135">
        <f t="shared" si="13"/>
        <v>5.1323271410552707E-8</v>
      </c>
      <c r="U18" s="135">
        <f t="shared" si="3"/>
        <v>5.1328794992144822E-8</v>
      </c>
      <c r="V18" s="135">
        <f t="shared" si="4"/>
        <v>5.1330302897056868E-8</v>
      </c>
      <c r="W18" s="135">
        <f t="shared" si="5"/>
        <v>5.1330714567754399E-8</v>
      </c>
      <c r="X18" s="135">
        <f t="shared" si="5"/>
        <v>5.1330826922324491E-8</v>
      </c>
      <c r="Y18" s="135">
        <f t="shared" si="5"/>
        <v>5.1330857675502273E-8</v>
      </c>
      <c r="Z18" s="135">
        <f t="shared" si="5"/>
        <v>5.1330866002174957E-8</v>
      </c>
      <c r="AA18" s="135">
        <f t="shared" si="5"/>
        <v>5.1330868333643309E-8</v>
      </c>
      <c r="AB18" s="135">
        <f t="shared" si="5"/>
        <v>5.1330868888754821E-8</v>
      </c>
      <c r="AC18" s="135">
        <f t="shared" si="5"/>
        <v>5.1330869110799426E-8</v>
      </c>
      <c r="AD18" s="86">
        <f t="shared" si="11"/>
        <v>5.1330869110799426E-6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4.2581584536183215E-8</v>
      </c>
      <c r="O19" s="126">
        <f t="shared" si="2"/>
        <v>5.6585050256519054E-8</v>
      </c>
      <c r="P19" s="126">
        <f t="shared" si="7"/>
        <v>6.0915296584695966E-8</v>
      </c>
      <c r="Q19" s="126">
        <f t="shared" si="8"/>
        <v>6.2121753074961816E-8</v>
      </c>
      <c r="R19" s="135">
        <f t="shared" si="9"/>
        <v>6.2452342297625307E-8</v>
      </c>
      <c r="S19" s="135">
        <f t="shared" si="10"/>
        <v>6.2542670153931113E-8</v>
      </c>
      <c r="T19" s="135">
        <f t="shared" si="13"/>
        <v>6.2567334757623883E-8</v>
      </c>
      <c r="U19" s="135">
        <f t="shared" si="3"/>
        <v>6.2574068482312839E-8</v>
      </c>
      <c r="V19" s="135">
        <f t="shared" si="4"/>
        <v>6.2575906789597013E-8</v>
      </c>
      <c r="W19" s="135">
        <f t="shared" si="5"/>
        <v>6.2576408610404144E-8</v>
      </c>
      <c r="X19" s="135">
        <f t="shared" si="5"/>
        <v>6.2576545611925383E-8</v>
      </c>
      <c r="Y19" s="135">
        <f t="shared" si="5"/>
        <v>6.2576583026441313E-8</v>
      </c>
      <c r="Z19" s="135">
        <f t="shared" si="5"/>
        <v>6.2576593240493139E-8</v>
      </c>
      <c r="AA19" s="135">
        <f t="shared" si="5"/>
        <v>6.2576596016050701E-8</v>
      </c>
      <c r="AB19" s="135">
        <f t="shared" si="5"/>
        <v>6.2576596793206818E-8</v>
      </c>
      <c r="AC19" s="135">
        <f t="shared" si="5"/>
        <v>6.2576597015251423E-8</v>
      </c>
      <c r="AD19" s="86">
        <f t="shared" si="11"/>
        <v>6.2576597015251423E-6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1.6368257638177397E-7</v>
      </c>
      <c r="O20" s="126">
        <f t="shared" si="2"/>
        <v>2.1751155837579361E-7</v>
      </c>
      <c r="P20" s="126">
        <f t="shared" si="7"/>
        <v>2.3415692018691203E-7</v>
      </c>
      <c r="Q20" s="126">
        <f t="shared" si="8"/>
        <v>2.3879450949948478E-7</v>
      </c>
      <c r="R20" s="135">
        <f t="shared" si="9"/>
        <v>2.4006528653863768E-7</v>
      </c>
      <c r="S20" s="135">
        <f t="shared" si="10"/>
        <v>2.404125044597194E-7</v>
      </c>
      <c r="T20" s="135">
        <f t="shared" si="13"/>
        <v>2.4050731473046483E-7</v>
      </c>
      <c r="U20" s="135">
        <f t="shared" si="3"/>
        <v>2.4053319902517245E-7</v>
      </c>
      <c r="V20" s="135">
        <f t="shared" si="4"/>
        <v>2.4054026537267958E-7</v>
      </c>
      <c r="W20" s="135">
        <f t="shared" si="5"/>
        <v>2.4054219449620717E-7</v>
      </c>
      <c r="X20" s="135">
        <f t="shared" si="5"/>
        <v>2.4054272118601006E-7</v>
      </c>
      <c r="Y20" s="135">
        <f t="shared" si="5"/>
        <v>2.4054286495989174E-7</v>
      </c>
      <c r="Z20" s="135">
        <f t="shared" si="5"/>
        <v>2.4054290415076451E-7</v>
      </c>
      <c r="AA20" s="135">
        <f t="shared" si="5"/>
        <v>2.4054291491992785E-7</v>
      </c>
      <c r="AB20" s="135">
        <f t="shared" si="5"/>
        <v>2.4054291780650772E-7</v>
      </c>
      <c r="AC20" s="135">
        <f t="shared" si="5"/>
        <v>2.4054291858366383E-7</v>
      </c>
      <c r="AD20" s="86">
        <f t="shared" si="11"/>
        <v>2.4054291858366383E-5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3.2122895843311738E-8</v>
      </c>
      <c r="O21" s="126">
        <f t="shared" si="2"/>
        <v>4.2686896073451663E-8</v>
      </c>
      <c r="P21" s="126">
        <f t="shared" si="7"/>
        <v>4.5953567728851397E-8</v>
      </c>
      <c r="Q21" s="126">
        <f t="shared" si="8"/>
        <v>4.6863700031707367E-8</v>
      </c>
      <c r="R21" s="135">
        <f t="shared" si="9"/>
        <v>4.711309142813036E-8</v>
      </c>
      <c r="S21" s="135">
        <f t="shared" si="10"/>
        <v>4.7181233364668174E-8</v>
      </c>
      <c r="T21" s="135">
        <f t="shared" si="13"/>
        <v>4.7199840036427076E-8</v>
      </c>
      <c r="U21" s="135">
        <f t="shared" si="3"/>
        <v>4.7204919861876249E-8</v>
      </c>
      <c r="V21" s="135">
        <f t="shared" si="4"/>
        <v>4.7206306641456308E-8</v>
      </c>
      <c r="W21" s="135">
        <f t="shared" ref="W21:AC33" si="15">(1-W$34)-(1-W$34)*(1-$M21)</f>
        <v>4.7206685227507705E-8</v>
      </c>
      <c r="X21" s="135">
        <f t="shared" si="15"/>
        <v>4.7206788589271298E-8</v>
      </c>
      <c r="Y21" s="135">
        <f t="shared" si="15"/>
        <v>4.7206816788936123E-8</v>
      </c>
      <c r="Z21" s="135">
        <f t="shared" si="15"/>
        <v>4.7206824449474993E-8</v>
      </c>
      <c r="AA21" s="135">
        <f t="shared" si="15"/>
        <v>4.720682655889874E-8</v>
      </c>
      <c r="AB21" s="135">
        <f t="shared" si="15"/>
        <v>4.7206827114010252E-8</v>
      </c>
      <c r="AC21" s="135">
        <f t="shared" si="15"/>
        <v>4.7206827336054857E-8</v>
      </c>
      <c r="AD21" s="86">
        <f t="shared" si="11"/>
        <v>4.7206827336054857E-6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3.31974772116439E-8</v>
      </c>
      <c r="O22" s="126">
        <f t="shared" si="2"/>
        <v>4.4114866482036774E-8</v>
      </c>
      <c r="P22" s="126">
        <f t="shared" si="7"/>
        <v>4.7490815391348917E-8</v>
      </c>
      <c r="Q22" s="126">
        <f t="shared" si="8"/>
        <v>4.8431393562253788E-8</v>
      </c>
      <c r="R22" s="135">
        <f t="shared" si="9"/>
        <v>4.8689127729595327E-8</v>
      </c>
      <c r="S22" s="135">
        <f t="shared" si="10"/>
        <v>4.8759549176047301E-8</v>
      </c>
      <c r="T22" s="135">
        <f t="shared" si="13"/>
        <v>4.8778778238833809E-8</v>
      </c>
      <c r="U22" s="135">
        <f t="shared" si="3"/>
        <v>4.8784028039428051E-8</v>
      </c>
      <c r="V22" s="135">
        <f t="shared" si="4"/>
        <v>4.8785461115308237E-8</v>
      </c>
      <c r="W22" s="135">
        <f t="shared" si="15"/>
        <v>4.8785852468924418E-8</v>
      </c>
      <c r="X22" s="135">
        <f t="shared" si="15"/>
        <v>4.8785959272379387E-8</v>
      </c>
      <c r="Y22" s="135">
        <f t="shared" si="15"/>
        <v>4.8785988360222632E-8</v>
      </c>
      <c r="Z22" s="135">
        <f t="shared" si="15"/>
        <v>4.8785996353828409E-8</v>
      </c>
      <c r="AA22" s="135">
        <f t="shared" si="15"/>
        <v>4.8785998574274458E-8</v>
      </c>
      <c r="AB22" s="135">
        <f t="shared" si="15"/>
        <v>4.8785999129385971E-8</v>
      </c>
      <c r="AC22" s="135">
        <f t="shared" si="15"/>
        <v>4.8785999240408273E-8</v>
      </c>
      <c r="AD22" s="86">
        <f t="shared" si="11"/>
        <v>4.8785999240408273E-6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3.0981971210763959E-8</v>
      </c>
      <c r="O23" s="126">
        <f t="shared" si="2"/>
        <v>4.117076468634906E-8</v>
      </c>
      <c r="P23" s="126">
        <f t="shared" si="7"/>
        <v>4.4321412318026887E-8</v>
      </c>
      <c r="Q23" s="126">
        <f t="shared" si="8"/>
        <v>4.5199219034230964E-8</v>
      </c>
      <c r="R23" s="135">
        <f t="shared" si="9"/>
        <v>4.543975273829659E-8</v>
      </c>
      <c r="S23" s="135">
        <f t="shared" si="10"/>
        <v>4.5505474388640721E-8</v>
      </c>
      <c r="T23" s="135">
        <f t="shared" si="13"/>
        <v>4.5523420144633064E-8</v>
      </c>
      <c r="U23" s="135">
        <f t="shared" si="3"/>
        <v>4.5528319558840735E-8</v>
      </c>
      <c r="V23" s="135">
        <f t="shared" si="4"/>
        <v>4.5529657155540804E-8</v>
      </c>
      <c r="W23" s="135">
        <f t="shared" si="15"/>
        <v>4.55300221968713E-8</v>
      </c>
      <c r="X23" s="135">
        <f t="shared" si="15"/>
        <v>4.5530121894898912E-8</v>
      </c>
      <c r="Y23" s="135">
        <f t="shared" si="15"/>
        <v>4.5530149095363015E-8</v>
      </c>
      <c r="Z23" s="135">
        <f t="shared" si="15"/>
        <v>4.553015653385728E-8</v>
      </c>
      <c r="AA23" s="135">
        <f t="shared" si="15"/>
        <v>4.5530158643281027E-8</v>
      </c>
      <c r="AB23" s="135">
        <f t="shared" si="15"/>
        <v>4.5530159198392539E-8</v>
      </c>
      <c r="AC23" s="135">
        <f t="shared" si="15"/>
        <v>4.5530159309414842E-8</v>
      </c>
      <c r="AD23" s="86">
        <f t="shared" si="11"/>
        <v>4.5530159309414842E-6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2.9263691525560631E-8</v>
      </c>
      <c r="O24" s="126">
        <f>(1-O$34)-(1-O$34)*(1-M24)</f>
        <v>3.8887408126964118E-8</v>
      </c>
      <c r="P24" s="126">
        <f t="shared" si="7"/>
        <v>4.1863318811508066E-8</v>
      </c>
      <c r="Q24" s="126">
        <f t="shared" si="8"/>
        <v>4.269244180399312E-8</v>
      </c>
      <c r="R24" s="135">
        <f t="shared" si="9"/>
        <v>4.2919635401261758E-8</v>
      </c>
      <c r="S24" s="135">
        <f t="shared" si="10"/>
        <v>4.2981712078393741E-8</v>
      </c>
      <c r="T24" s="135">
        <f t="shared" si="13"/>
        <v>4.2998662519444508E-8</v>
      </c>
      <c r="U24" s="135">
        <f t="shared" si="3"/>
        <v>4.3003290262078053E-8</v>
      </c>
      <c r="V24" s="135">
        <f t="shared" si="4"/>
        <v>4.3004553584857774E-8</v>
      </c>
      <c r="W24" s="135">
        <f t="shared" si="15"/>
        <v>4.3004898420129223E-8</v>
      </c>
      <c r="X24" s="135">
        <f t="shared" si="15"/>
        <v>4.3004992567041711E-8</v>
      </c>
      <c r="Y24" s="135">
        <f t="shared" si="15"/>
        <v>4.3005018324215882E-8</v>
      </c>
      <c r="Z24" s="135">
        <f t="shared" si="15"/>
        <v>4.3005025318620937E-8</v>
      </c>
      <c r="AA24" s="135">
        <f t="shared" si="15"/>
        <v>4.3005027206000079E-8</v>
      </c>
      <c r="AB24" s="135">
        <f t="shared" si="15"/>
        <v>4.3005027761111592E-8</v>
      </c>
      <c r="AC24" s="135">
        <f t="shared" si="15"/>
        <v>4.3005027872133894E-8</v>
      </c>
      <c r="AD24" s="86">
        <f t="shared" si="11"/>
        <v>4.3005027872133894E-6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3.1163483626972521E-8</v>
      </c>
      <c r="O25" s="126">
        <f>(1-O$34)-(1-O$34)*(1-M25)</f>
        <v>4.1411969686766525E-8</v>
      </c>
      <c r="P25" s="126">
        <f t="shared" si="7"/>
        <v>4.458107583094062E-8</v>
      </c>
      <c r="Q25" s="126">
        <f t="shared" si="8"/>
        <v>4.5464025322239365E-8</v>
      </c>
      <c r="R25" s="135">
        <f t="shared" si="9"/>
        <v>4.5705968232390148E-8</v>
      </c>
      <c r="S25" s="135">
        <f t="shared" si="10"/>
        <v>4.5772074908079219E-8</v>
      </c>
      <c r="T25" s="135">
        <f t="shared" si="13"/>
        <v>4.5790125802191994E-8</v>
      </c>
      <c r="U25" s="135">
        <f t="shared" si="3"/>
        <v>4.5795053971176003E-8</v>
      </c>
      <c r="V25" s="135">
        <f t="shared" si="4"/>
        <v>4.5796399339437244E-8</v>
      </c>
      <c r="W25" s="135">
        <f t="shared" si="15"/>
        <v>4.579676660121379E-8</v>
      </c>
      <c r="X25" s="135">
        <f t="shared" si="15"/>
        <v>4.5796866854352913E-8</v>
      </c>
      <c r="Y25" s="135">
        <f t="shared" si="15"/>
        <v>4.5796894276861622E-8</v>
      </c>
      <c r="Z25" s="135">
        <f t="shared" si="15"/>
        <v>4.5796901715355887E-8</v>
      </c>
      <c r="AA25" s="135">
        <f t="shared" si="15"/>
        <v>4.5796903713757331E-8</v>
      </c>
      <c r="AB25" s="135">
        <f t="shared" si="15"/>
        <v>4.5796904268868843E-8</v>
      </c>
      <c r="AC25" s="135">
        <f t="shared" si="15"/>
        <v>4.5796904490913448E-8</v>
      </c>
      <c r="AD25" s="86">
        <f t="shared" si="11"/>
        <v>4.5796904490913448E-6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2.8982311828240626E-8</v>
      </c>
      <c r="O33" s="126">
        <f>(1-O$34)-(1-O$34)*(1-M33)</f>
        <v>3.851349333894305E-8</v>
      </c>
      <c r="P33" s="126">
        <f t="shared" si="7"/>
        <v>4.1460789690361821E-8</v>
      </c>
      <c r="Q33" s="126">
        <f t="shared" si="8"/>
        <v>4.2281940393351647E-8</v>
      </c>
      <c r="R33" s="135">
        <f t="shared" si="9"/>
        <v>4.250694940477473E-8</v>
      </c>
      <c r="S33" s="135">
        <f t="shared" si="10"/>
        <v>4.2568429226008675E-8</v>
      </c>
      <c r="T33" s="135">
        <f t="shared" si="13"/>
        <v>4.2585216686319427E-8</v>
      </c>
      <c r="U33" s="135">
        <f t="shared" si="3"/>
        <v>4.2589799909009685E-8</v>
      </c>
      <c r="V33" s="135">
        <f t="shared" si="4"/>
        <v>4.2591051130358437E-8</v>
      </c>
      <c r="W33" s="135">
        <f t="shared" si="15"/>
        <v>4.2591392745983114E-8</v>
      </c>
      <c r="X33" s="135">
        <f t="shared" si="15"/>
        <v>4.2591486004717183E-8</v>
      </c>
      <c r="Y33" s="135">
        <f t="shared" si="15"/>
        <v>4.2591511428824447E-8</v>
      </c>
      <c r="Z33" s="135">
        <f t="shared" si="15"/>
        <v>4.2591518312207199E-8</v>
      </c>
      <c r="AA33" s="135">
        <f t="shared" si="15"/>
        <v>4.2591520199586341E-8</v>
      </c>
      <c r="AB33" s="135">
        <f t="shared" si="15"/>
        <v>4.2591520754697854E-8</v>
      </c>
      <c r="AC33" s="135">
        <f t="shared" si="15"/>
        <v>4.2591520865720156E-8</v>
      </c>
      <c r="AD33" s="86">
        <f t="shared" si="11"/>
        <v>4.2591520865720156E-6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0.62574106821173059</v>
      </c>
      <c r="O34" s="132">
        <f>(K36*L40-L39)/(E34*O44*L40-L39)</f>
        <v>0.50266152155507671</v>
      </c>
      <c r="P34" s="132">
        <f>(K36*L40-L39)/(E34*P44*L40-L39)</f>
        <v>0.46460203193668348</v>
      </c>
      <c r="Q34" s="132">
        <f>(K36*L40-L39)/(E34*Q44*L40-L39)</f>
        <v>0.45399822008340557</v>
      </c>
      <c r="R34" s="138">
        <f>(K36*L40-L39)/(E34*R44*L40-L39)</f>
        <v>0.45109259829845316</v>
      </c>
      <c r="S34" s="138">
        <f>(K36*L40-L39)/(E34*S44*L40-L39)</f>
        <v>0.45029868729146488</v>
      </c>
      <c r="T34" s="138">
        <f>(K36*L40-L39)/(E34*T44*L40-L39)</f>
        <v>0.45008190447001806</v>
      </c>
      <c r="U34" s="138">
        <f>(K36*L40-L39)/(E34*U44*L40-L39)</f>
        <v>0.45002272022474554</v>
      </c>
      <c r="V34" s="138">
        <f t="shared" ref="V34:AC34" si="17">($K36*$L40-$L39)/($E34*V44*$L40-$L39)</f>
        <v>0.45000656295013558</v>
      </c>
      <c r="W34" s="138">
        <f t="shared" si="17"/>
        <v>0.45000215207394817</v>
      </c>
      <c r="X34" s="138">
        <f t="shared" si="17"/>
        <v>0.45000094792502399</v>
      </c>
      <c r="Y34" s="138">
        <f t="shared" si="17"/>
        <v>0.45000061919819734</v>
      </c>
      <c r="Z34" s="138">
        <f t="shared" si="17"/>
        <v>0.45000052945738706</v>
      </c>
      <c r="AA34" s="138">
        <f t="shared" si="17"/>
        <v>0.45000050495858795</v>
      </c>
      <c r="AB34" s="138">
        <f t="shared" si="17"/>
        <v>0.45000049827053651</v>
      </c>
      <c r="AC34" s="138">
        <f t="shared" si="17"/>
        <v>0.45000049644473156</v>
      </c>
      <c r="AD34" s="88">
        <f t="shared" si="11"/>
        <v>45.000049644473158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55</v>
      </c>
      <c r="K35" s="134"/>
      <c r="L35" s="165">
        <f>AD15</f>
        <v>54.999834452415811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WS_Tables!D52*1000000</f>
        <v>920030</v>
      </c>
      <c r="L36" s="219">
        <f>L35-J35</f>
        <v>-1.6554758418863003E-4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1.0000000000000002</v>
      </c>
      <c r="O40" s="74">
        <f t="shared" si="18"/>
        <v>1.0000000000000002</v>
      </c>
      <c r="P40" s="74">
        <f t="shared" si="18"/>
        <v>1.0000000000000002</v>
      </c>
      <c r="Q40" s="74">
        <f t="shared" si="18"/>
        <v>1.0000000000000002</v>
      </c>
      <c r="R40" s="74">
        <f t="shared" si="18"/>
        <v>1</v>
      </c>
      <c r="S40" s="74">
        <f t="shared" si="18"/>
        <v>0.99999999999999978</v>
      </c>
      <c r="T40" s="74">
        <f t="shared" si="18"/>
        <v>1.0000000000000002</v>
      </c>
      <c r="U40" s="74">
        <f t="shared" si="18"/>
        <v>1.0000000000000004</v>
      </c>
      <c r="V40" s="74">
        <f t="shared" si="18"/>
        <v>1.0000000000000002</v>
      </c>
      <c r="W40" s="74">
        <f t="shared" si="18"/>
        <v>1.0000000000000002</v>
      </c>
      <c r="X40" s="74">
        <f t="shared" si="18"/>
        <v>1.0000000000000004</v>
      </c>
      <c r="Y40" s="74">
        <f t="shared" si="18"/>
        <v>1.0000000000000004</v>
      </c>
      <c r="Z40" s="74">
        <f t="shared" si="18"/>
        <v>1</v>
      </c>
      <c r="AA40" s="74">
        <f t="shared" si="18"/>
        <v>1</v>
      </c>
      <c r="AB40" s="74">
        <f t="shared" si="18"/>
        <v>1</v>
      </c>
      <c r="AC40" s="74">
        <f t="shared" si="18"/>
        <v>1.0000000000000002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1.0512658724941617</v>
      </c>
      <c r="P44" s="30">
        <f t="shared" si="20"/>
        <v>1.0726135179690961</v>
      </c>
      <c r="Q44" s="30">
        <f t="shared" si="20"/>
        <v>1.0791987415752102</v>
      </c>
      <c r="R44" s="30">
        <f t="shared" si="20"/>
        <v>1.0810572434339567</v>
      </c>
      <c r="S44" s="30">
        <f t="shared" si="20"/>
        <v>1.0815692189698289</v>
      </c>
      <c r="T44" s="75">
        <f t="shared" si="20"/>
        <v>1.0817093313139607</v>
      </c>
      <c r="U44" s="75">
        <f t="shared" si="20"/>
        <v>1.0817476070797882</v>
      </c>
      <c r="V44" s="75">
        <f t="shared" si="20"/>
        <v>1.081758058097561</v>
      </c>
      <c r="W44" s="75">
        <f t="shared" si="20"/>
        <v>1.0817609113171502</v>
      </c>
      <c r="X44" s="75">
        <f t="shared" si="20"/>
        <v>1.0817616902427023</v>
      </c>
      <c r="Y44" s="75">
        <f t="shared" si="20"/>
        <v>1.0817619028863315</v>
      </c>
      <c r="Z44" s="75">
        <f t="shared" si="20"/>
        <v>1.0817619609370526</v>
      </c>
      <c r="AA44" s="75">
        <f t="shared" si="20"/>
        <v>1.0817619767846174</v>
      </c>
      <c r="AB44" s="75">
        <f t="shared" si="20"/>
        <v>1.0817619811109249</v>
      </c>
      <c r="AC44" s="75">
        <f t="shared" si="20"/>
        <v>1.0817619822919853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324" t="s">
        <v>116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8705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C2" sqref="A1:XFD1048576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8.2166337900257957E-8</v>
      </c>
      <c r="O5" s="35">
        <f t="shared" ref="O5:O23" si="2">(1-O$34)-(1-O$34)*(1-M5)</f>
        <v>1.0691556373565447E-7</v>
      </c>
      <c r="P5" s="35">
        <f>(1-P$34)-(1-P$34)*(1-M5)</f>
        <v>1.1345040995536237E-7</v>
      </c>
      <c r="Q5" s="35">
        <f>(1-Q$34)-(1-Q$34)*(1-M5)</f>
        <v>1.1508241348767712E-7</v>
      </c>
      <c r="R5" s="139">
        <f>(1-R$34)-(1-R$34)*(1-M5)</f>
        <v>1.1549155720658177E-7</v>
      </c>
      <c r="S5" s="139">
        <f>(1-S$34)-(1-S$34)*(1-M5)</f>
        <v>1.1559436285946134E-7</v>
      </c>
      <c r="T5" s="85">
        <f>(1-T$34)-(1-T$34)*(1-M5)</f>
        <v>1.1562021173805448E-7</v>
      </c>
      <c r="U5" s="85">
        <f t="shared" ref="U5:U33" si="3">(1-U$34)-(1-U$34)*(1-M5)</f>
        <v>1.1562671209386366E-7</v>
      </c>
      <c r="V5" s="85">
        <f t="shared" ref="V5:V33" si="4">(1-V$34)-(1-V$34)*(1-M5)</f>
        <v>1.1562834689726742E-7</v>
      </c>
      <c r="W5" s="85">
        <f t="shared" ref="W5:AC20" si="5">(1-W$34)-(1-W$34)*(1-$M5)</f>
        <v>1.1562875801285344E-7</v>
      </c>
      <c r="X5" s="85">
        <f t="shared" si="5"/>
        <v>1.1562886137461703E-7</v>
      </c>
      <c r="Y5" s="85">
        <f t="shared" si="5"/>
        <v>1.1562888746485811E-7</v>
      </c>
      <c r="Z5" s="85">
        <f t="shared" si="5"/>
        <v>1.1562889390415165E-7</v>
      </c>
      <c r="AA5" s="85">
        <f t="shared" si="5"/>
        <v>1.1562889556948619E-7</v>
      </c>
      <c r="AB5" s="85">
        <f t="shared" si="5"/>
        <v>1.156288960135754E-7</v>
      </c>
      <c r="AC5" s="85">
        <f t="shared" si="5"/>
        <v>1.156288961245977E-7</v>
      </c>
      <c r="AD5" s="140">
        <f>100*AC5</f>
        <v>1.156288961245977E-5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5.0165226750387149E-8</v>
      </c>
      <c r="O8" s="126">
        <f t="shared" si="2"/>
        <v>6.5275435612299759E-8</v>
      </c>
      <c r="P8" s="126">
        <f t="shared" si="7"/>
        <v>6.9265172153443189E-8</v>
      </c>
      <c r="Q8" s="126">
        <f t="shared" si="8"/>
        <v>7.0261563567264318E-8</v>
      </c>
      <c r="R8" s="135">
        <f t="shared" si="9"/>
        <v>7.0511359084868275E-8</v>
      </c>
      <c r="S8" s="135">
        <f t="shared" si="10"/>
        <v>7.0574125321520853E-8</v>
      </c>
      <c r="T8" s="135">
        <f>(1-T$34)-(1-T$34)*(1-M8)</f>
        <v>7.0589906919771295E-8</v>
      </c>
      <c r="U8" s="135">
        <f t="shared" si="3"/>
        <v>7.059387552299512E-8</v>
      </c>
      <c r="V8" s="135">
        <f t="shared" si="4"/>
        <v>7.0594873613494258E-8</v>
      </c>
      <c r="W8" s="135">
        <f t="shared" si="5"/>
        <v>7.0595124634920126E-8</v>
      </c>
      <c r="X8" s="135">
        <f t="shared" si="5"/>
        <v>7.0595187806610227E-8</v>
      </c>
      <c r="Y8" s="135">
        <f t="shared" si="5"/>
        <v>7.0595203682799479E-8</v>
      </c>
      <c r="Z8" s="135">
        <f t="shared" si="5"/>
        <v>7.0595207679602368E-8</v>
      </c>
      <c r="AA8" s="135">
        <f t="shared" si="5"/>
        <v>7.059520867880309E-8</v>
      </c>
      <c r="AB8" s="135">
        <f t="shared" si="5"/>
        <v>7.0595208900847695E-8</v>
      </c>
      <c r="AC8" s="135">
        <f t="shared" si="5"/>
        <v>7.0595208900847695E-8</v>
      </c>
      <c r="AD8" s="86">
        <f t="shared" si="11"/>
        <v>7.0595208900847695E-6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7.585501882179102E-8</v>
      </c>
      <c r="O9" s="126">
        <f t="shared" si="2"/>
        <v>9.8703219597595648E-8</v>
      </c>
      <c r="P9" s="126">
        <f t="shared" si="7"/>
        <v>1.0473611455896759E-7</v>
      </c>
      <c r="Q9" s="126">
        <f t="shared" si="8"/>
        <v>1.0624276147730427E-7</v>
      </c>
      <c r="R9" s="135">
        <f t="shared" si="9"/>
        <v>1.0662047822407317E-7</v>
      </c>
      <c r="S9" s="135">
        <f t="shared" si="10"/>
        <v>1.0671538730466779E-7</v>
      </c>
      <c r="T9" s="135">
        <f t="shared" ref="T9:T33" si="13">(1-T$34)-(1-T$34)*(1-M9)</f>
        <v>1.0673925066040368E-7</v>
      </c>
      <c r="U9" s="135">
        <f t="shared" si="3"/>
        <v>1.0674525163789639E-7</v>
      </c>
      <c r="V9" s="135">
        <f t="shared" si="4"/>
        <v>1.0674676087507606E-7</v>
      </c>
      <c r="W9" s="135">
        <f t="shared" si="5"/>
        <v>1.0674714046032818E-7</v>
      </c>
      <c r="X9" s="135">
        <f t="shared" si="5"/>
        <v>1.06747235828486E-7</v>
      </c>
      <c r="Y9" s="135">
        <f t="shared" si="5"/>
        <v>1.0674725992032563E-7</v>
      </c>
      <c r="Z9" s="135">
        <f t="shared" si="5"/>
        <v>1.0674726591552997E-7</v>
      </c>
      <c r="AA9" s="135">
        <f t="shared" si="5"/>
        <v>1.067472674698422E-7</v>
      </c>
      <c r="AB9" s="135">
        <f t="shared" si="5"/>
        <v>1.0674726780290911E-7</v>
      </c>
      <c r="AC9" s="135">
        <f t="shared" si="5"/>
        <v>1.0674726791393141E-7</v>
      </c>
      <c r="AD9" s="86">
        <f t="shared" si="11"/>
        <v>1.0674726791393141E-5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4.2487347029496192E-8</v>
      </c>
      <c r="O11" s="126">
        <f t="shared" si="2"/>
        <v>5.528491076045583E-8</v>
      </c>
      <c r="P11" s="126">
        <f t="shared" si="7"/>
        <v>5.8664010760267615E-8</v>
      </c>
      <c r="Q11" s="126">
        <f t="shared" si="8"/>
        <v>5.9507902605560048E-8</v>
      </c>
      <c r="R11" s="135">
        <f t="shared" si="9"/>
        <v>5.9719466483088013E-8</v>
      </c>
      <c r="S11" s="135">
        <f t="shared" si="10"/>
        <v>5.9772626292975417E-8</v>
      </c>
      <c r="T11" s="135">
        <f t="shared" si="13"/>
        <v>5.9785992490013484E-8</v>
      </c>
      <c r="U11" s="135">
        <f t="shared" si="3"/>
        <v>5.9789353690220537E-8</v>
      </c>
      <c r="V11" s="135">
        <f t="shared" si="4"/>
        <v>5.9790199014031487E-8</v>
      </c>
      <c r="W11" s="135">
        <f t="shared" si="5"/>
        <v>5.9790411621740702E-8</v>
      </c>
      <c r="X11" s="135">
        <f t="shared" si="5"/>
        <v>5.9790465134490489E-8</v>
      </c>
      <c r="Y11" s="135">
        <f t="shared" si="5"/>
        <v>5.9790478568189087E-8</v>
      </c>
      <c r="Z11" s="135">
        <f t="shared" si="5"/>
        <v>5.9790481898858161E-8</v>
      </c>
      <c r="AA11" s="135">
        <f t="shared" si="5"/>
        <v>5.9790482787036581E-8</v>
      </c>
      <c r="AB11" s="135">
        <f t="shared" si="5"/>
        <v>5.9790483009081186E-8</v>
      </c>
      <c r="AC11" s="135">
        <f t="shared" si="5"/>
        <v>5.9790483009081186E-8</v>
      </c>
      <c r="AD11" s="86">
        <f t="shared" si="11"/>
        <v>5.9790483009081186E-6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4.0206797946584771E-8</v>
      </c>
      <c r="O12" s="126">
        <f t="shared" si="2"/>
        <v>5.2317440157878536E-8</v>
      </c>
      <c r="P12" s="126">
        <f t="shared" si="7"/>
        <v>5.5515163799313427E-8</v>
      </c>
      <c r="Q12" s="126">
        <f t="shared" si="8"/>
        <v>5.6313758878268061E-8</v>
      </c>
      <c r="R12" s="135">
        <f t="shared" si="9"/>
        <v>5.651396695061095E-8</v>
      </c>
      <c r="S12" s="135">
        <f t="shared" si="10"/>
        <v>5.6564273265280463E-8</v>
      </c>
      <c r="T12" s="135">
        <f t="shared" si="13"/>
        <v>5.6576922036200017E-8</v>
      </c>
      <c r="U12" s="135">
        <f t="shared" si="3"/>
        <v>5.6580102825165568E-8</v>
      </c>
      <c r="V12" s="135">
        <f t="shared" si="4"/>
        <v>5.658090274085481E-8</v>
      </c>
      <c r="W12" s="135">
        <f t="shared" si="5"/>
        <v>5.6581104024289175E-8</v>
      </c>
      <c r="X12" s="135">
        <f t="shared" si="5"/>
        <v>5.6581154539436795E-8</v>
      </c>
      <c r="Y12" s="135">
        <f t="shared" si="5"/>
        <v>5.6581167307001579E-8</v>
      </c>
      <c r="Z12" s="135">
        <f t="shared" si="5"/>
        <v>5.658117052664835E-8</v>
      </c>
      <c r="AA12" s="135">
        <f t="shared" si="5"/>
        <v>5.6581171303804467E-8</v>
      </c>
      <c r="AB12" s="135">
        <f t="shared" si="5"/>
        <v>5.6581171525849072E-8</v>
      </c>
      <c r="AC12" s="135">
        <f t="shared" si="5"/>
        <v>5.6581171525849072E-8</v>
      </c>
      <c r="AD12" s="86">
        <f t="shared" si="11"/>
        <v>5.6581171525849072E-6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7.1752155328397293E-8</v>
      </c>
      <c r="O13" s="126">
        <f t="shared" si="2"/>
        <v>9.3364537434581507E-8</v>
      </c>
      <c r="P13" s="126">
        <f t="shared" si="7"/>
        <v>9.9071123860206001E-8</v>
      </c>
      <c r="Q13" s="126">
        <f t="shared" si="8"/>
        <v>1.0049627885422296E-7</v>
      </c>
      <c r="R13" s="135">
        <f t="shared" si="9"/>
        <v>1.0085356560995962E-7</v>
      </c>
      <c r="S13" s="135">
        <f t="shared" si="10"/>
        <v>1.0094334124133297E-7</v>
      </c>
      <c r="T13" s="135">
        <f t="shared" si="13"/>
        <v>1.0096591385178044E-7</v>
      </c>
      <c r="U13" s="135">
        <f t="shared" si="3"/>
        <v>1.0097159031108305E-7</v>
      </c>
      <c r="V13" s="135">
        <f t="shared" si="4"/>
        <v>1.0097301783584811E-7</v>
      </c>
      <c r="W13" s="135">
        <f t="shared" si="5"/>
        <v>1.0097337688197427E-7</v>
      </c>
      <c r="X13" s="135">
        <f t="shared" si="5"/>
        <v>1.0097346714310618E-7</v>
      </c>
      <c r="Y13" s="135">
        <f t="shared" si="5"/>
        <v>1.0097348990267818E-7</v>
      </c>
      <c r="Z13" s="135">
        <f t="shared" si="5"/>
        <v>1.0097349556481561E-7</v>
      </c>
      <c r="AA13" s="135">
        <f t="shared" si="5"/>
        <v>1.0097349700810554E-7</v>
      </c>
      <c r="AB13" s="135">
        <f t="shared" si="5"/>
        <v>1.0097349745219475E-7</v>
      </c>
      <c r="AC13" s="135">
        <f t="shared" si="5"/>
        <v>1.0097349745219475E-7</v>
      </c>
      <c r="AD13" s="86">
        <f t="shared" si="11"/>
        <v>1.0097349745219475E-5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4.9432839710483734E-8</v>
      </c>
      <c r="O14" s="126">
        <f t="shared" si="2"/>
        <v>6.4322447035358721E-8</v>
      </c>
      <c r="P14" s="126">
        <f t="shared" si="7"/>
        <v>6.8253935503470586E-8</v>
      </c>
      <c r="Q14" s="126">
        <f t="shared" si="8"/>
        <v>6.9235780109089262E-8</v>
      </c>
      <c r="R14" s="135">
        <f t="shared" si="9"/>
        <v>6.948192876610193E-8</v>
      </c>
      <c r="S14" s="135">
        <f t="shared" si="10"/>
        <v>6.9543778624669983E-8</v>
      </c>
      <c r="T14" s="135">
        <f t="shared" si="13"/>
        <v>6.9559329740620512E-8</v>
      </c>
      <c r="U14" s="135">
        <f t="shared" si="3"/>
        <v>6.9563240501224755E-8</v>
      </c>
      <c r="V14" s="135">
        <f t="shared" si="4"/>
        <v>6.956422404780227E-8</v>
      </c>
      <c r="W14" s="135">
        <f t="shared" si="5"/>
        <v>6.9564471405492156E-8</v>
      </c>
      <c r="X14" s="135">
        <f t="shared" si="5"/>
        <v>6.9564533577981535E-8</v>
      </c>
      <c r="Y14" s="135">
        <f t="shared" si="5"/>
        <v>6.9564549232126183E-8</v>
      </c>
      <c r="Z14" s="135">
        <f t="shared" si="5"/>
        <v>6.9564553117906769E-8</v>
      </c>
      <c r="AA14" s="135">
        <f t="shared" si="5"/>
        <v>6.9564554117107491E-8</v>
      </c>
      <c r="AB14" s="135">
        <f t="shared" si="5"/>
        <v>6.9564554339152096E-8</v>
      </c>
      <c r="AC14" s="135">
        <f t="shared" si="5"/>
        <v>6.9564554450174398E-8</v>
      </c>
      <c r="AD14" s="86">
        <f t="shared" si="11"/>
        <v>6.9564554450174398E-6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0.42627551139231101</v>
      </c>
      <c r="O15" s="130">
        <f t="shared" si="2"/>
        <v>0.55467345566566517</v>
      </c>
      <c r="P15" s="130">
        <f t="shared" si="7"/>
        <v>0.5885759636225687</v>
      </c>
      <c r="Q15" s="130">
        <f t="shared" si="8"/>
        <v>0.59704272960138471</v>
      </c>
      <c r="R15" s="137">
        <f t="shared" si="9"/>
        <v>0.59916534989167936</v>
      </c>
      <c r="S15" s="137">
        <f t="shared" si="10"/>
        <v>0.59969870154786564</v>
      </c>
      <c r="T15" s="137">
        <f t="shared" si="13"/>
        <v>0.59983280429283992</v>
      </c>
      <c r="U15" s="137">
        <f t="shared" si="3"/>
        <v>0.59986652797087192</v>
      </c>
      <c r="V15" s="137">
        <f t="shared" si="4"/>
        <v>0.59987500904302138</v>
      </c>
      <c r="W15" s="137">
        <f t="shared" si="5"/>
        <v>0.59987714194676645</v>
      </c>
      <c r="X15" s="137">
        <f t="shared" si="5"/>
        <v>0.59987767835190775</v>
      </c>
      <c r="Y15" s="137">
        <f t="shared" si="5"/>
        <v>0.59987781325282563</v>
      </c>
      <c r="Z15" s="137">
        <f t="shared" si="5"/>
        <v>0.59987784717916048</v>
      </c>
      <c r="AA15" s="137">
        <f t="shared" si="5"/>
        <v>0.59987785571132124</v>
      </c>
      <c r="AB15" s="137">
        <f t="shared" si="5"/>
        <v>0.5998778578570807</v>
      </c>
      <c r="AC15" s="137">
        <f t="shared" si="5"/>
        <v>0.5998778583967197</v>
      </c>
      <c r="AD15" s="87">
        <f t="shared" si="11"/>
        <v>59.987785839671972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3.9783924266068027E-8</v>
      </c>
      <c r="O18" s="126">
        <f t="shared" si="2"/>
        <v>5.1767193198770656E-8</v>
      </c>
      <c r="P18" s="126">
        <f t="shared" si="7"/>
        <v>5.4931284854120577E-8</v>
      </c>
      <c r="Q18" s="126">
        <f t="shared" si="8"/>
        <v>5.5721480762827014E-8</v>
      </c>
      <c r="R18" s="135">
        <f t="shared" si="9"/>
        <v>5.5919583075159096E-8</v>
      </c>
      <c r="S18" s="135">
        <f t="shared" si="10"/>
        <v>5.5969360368557375E-8</v>
      </c>
      <c r="T18" s="135">
        <f t="shared" si="13"/>
        <v>5.5981876023736277E-8</v>
      </c>
      <c r="U18" s="135">
        <f t="shared" si="3"/>
        <v>5.5985023506011089E-8</v>
      </c>
      <c r="V18" s="135">
        <f t="shared" si="4"/>
        <v>5.5985814984005344E-8</v>
      </c>
      <c r="W18" s="135">
        <f t="shared" si="5"/>
        <v>5.598601404699366E-8</v>
      </c>
      <c r="X18" s="135">
        <f t="shared" si="5"/>
        <v>5.598606411805207E-8</v>
      </c>
      <c r="Y18" s="135">
        <f t="shared" si="5"/>
        <v>5.5986076663572248E-8</v>
      </c>
      <c r="Z18" s="135">
        <f t="shared" si="5"/>
        <v>5.598607988321902E-8</v>
      </c>
      <c r="AA18" s="135">
        <f t="shared" si="5"/>
        <v>5.5986080660375137E-8</v>
      </c>
      <c r="AB18" s="135">
        <f t="shared" si="5"/>
        <v>5.5986080882419742E-8</v>
      </c>
      <c r="AC18" s="135">
        <f t="shared" si="5"/>
        <v>5.5986080882419742E-8</v>
      </c>
      <c r="AD18" s="86">
        <f t="shared" si="11"/>
        <v>5.5986080882419742E-6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4.8499911253774286E-8</v>
      </c>
      <c r="O19" s="126">
        <f t="shared" si="2"/>
        <v>6.31085123048436E-8</v>
      </c>
      <c r="P19" s="126">
        <f t="shared" si="7"/>
        <v>6.6965803124929835E-8</v>
      </c>
      <c r="Q19" s="126">
        <f t="shared" si="8"/>
        <v>6.7929117664178307E-8</v>
      </c>
      <c r="R19" s="135">
        <f t="shared" si="9"/>
        <v>6.8170620926011338E-8</v>
      </c>
      <c r="S19" s="135">
        <f t="shared" si="10"/>
        <v>6.82313034960913E-8</v>
      </c>
      <c r="T19" s="135">
        <f t="shared" si="13"/>
        <v>6.8246561180096421E-8</v>
      </c>
      <c r="U19" s="135">
        <f t="shared" si="3"/>
        <v>6.8250398110869526E-8</v>
      </c>
      <c r="V19" s="135">
        <f t="shared" si="4"/>
        <v>6.8251363005700227E-8</v>
      </c>
      <c r="W19" s="135">
        <f t="shared" si="5"/>
        <v>6.825160570045341E-8</v>
      </c>
      <c r="X19" s="135">
        <f t="shared" si="5"/>
        <v>6.8251666762719765E-8</v>
      </c>
      <c r="Y19" s="135">
        <f t="shared" si="5"/>
        <v>6.8251682083797505E-8</v>
      </c>
      <c r="Z19" s="135">
        <f t="shared" si="5"/>
        <v>6.8251685969578091E-8</v>
      </c>
      <c r="AA19" s="135">
        <f t="shared" si="5"/>
        <v>6.8251686968778813E-8</v>
      </c>
      <c r="AB19" s="135">
        <f t="shared" si="5"/>
        <v>6.8251687190823418E-8</v>
      </c>
      <c r="AC19" s="135">
        <f t="shared" si="5"/>
        <v>6.8251687190823418E-8</v>
      </c>
      <c r="AD19" s="86">
        <f t="shared" si="11"/>
        <v>6.8251687190823418E-6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1.8643248050898009E-7</v>
      </c>
      <c r="O20" s="126">
        <f t="shared" si="2"/>
        <v>2.4258758812845116E-7</v>
      </c>
      <c r="P20" s="126">
        <f t="shared" si="7"/>
        <v>2.5741492049036196E-7</v>
      </c>
      <c r="Q20" s="126">
        <f t="shared" si="8"/>
        <v>2.6111787809757203E-7</v>
      </c>
      <c r="R20" s="135">
        <f t="shared" si="9"/>
        <v>2.6204621050851529E-7</v>
      </c>
      <c r="S20" s="135">
        <f t="shared" si="10"/>
        <v>2.6227947302892574E-7</v>
      </c>
      <c r="T20" s="135">
        <f t="shared" si="13"/>
        <v>2.6233812311371452E-7</v>
      </c>
      <c r="U20" s="135">
        <f t="shared" si="3"/>
        <v>2.6235287220455206E-7</v>
      </c>
      <c r="V20" s="135">
        <f t="shared" si="4"/>
        <v>2.6235658145967733E-7</v>
      </c>
      <c r="W20" s="135">
        <f t="shared" si="5"/>
        <v>2.6235751426906262E-7</v>
      </c>
      <c r="X20" s="135">
        <f t="shared" si="5"/>
        <v>2.6235774885918772E-7</v>
      </c>
      <c r="Y20" s="135">
        <f t="shared" si="5"/>
        <v>2.6235780792305263E-7</v>
      </c>
      <c r="Z20" s="135">
        <f t="shared" si="5"/>
        <v>2.6235782268901886E-7</v>
      </c>
      <c r="AA20" s="135">
        <f t="shared" si="5"/>
        <v>2.6235782646377714E-7</v>
      </c>
      <c r="AB20" s="135">
        <f t="shared" si="5"/>
        <v>2.6235782735195556E-7</v>
      </c>
      <c r="AC20" s="135">
        <f t="shared" si="5"/>
        <v>2.6235782757400017E-7</v>
      </c>
      <c r="AD20" s="86">
        <f t="shared" si="11"/>
        <v>2.6235782757400017E-5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3.6587590956926874E-8</v>
      </c>
      <c r="O21" s="126">
        <f t="shared" si="2"/>
        <v>4.7608096132023547E-8</v>
      </c>
      <c r="P21" s="126">
        <f t="shared" si="7"/>
        <v>5.0517977245867485E-8</v>
      </c>
      <c r="Q21" s="126">
        <f t="shared" si="8"/>
        <v>5.1244687049312176E-8</v>
      </c>
      <c r="R21" s="135">
        <f t="shared" si="9"/>
        <v>5.1426873315385535E-8</v>
      </c>
      <c r="S21" s="135">
        <f t="shared" si="10"/>
        <v>5.1472651363404509E-8</v>
      </c>
      <c r="T21" s="135">
        <f t="shared" si="13"/>
        <v>5.1484161489590008E-8</v>
      </c>
      <c r="U21" s="135">
        <f t="shared" si="3"/>
        <v>5.1487056063059811E-8</v>
      </c>
      <c r="V21" s="135">
        <f t="shared" si="4"/>
        <v>5.1487784036297057E-8</v>
      </c>
      <c r="W21" s="135">
        <f t="shared" ref="W21:AC33" si="15">(1-W$34)-(1-W$34)*(1-$M21)</f>
        <v>5.1487967001051516E-8</v>
      </c>
      <c r="X21" s="135">
        <f t="shared" si="15"/>
        <v>5.1488013075307038E-8</v>
      </c>
      <c r="Y21" s="135">
        <f t="shared" si="15"/>
        <v>5.1488024621626494E-8</v>
      </c>
      <c r="Z21" s="135">
        <f t="shared" si="15"/>
        <v>5.148802761922866E-8</v>
      </c>
      <c r="AA21" s="135">
        <f t="shared" si="15"/>
        <v>5.1488028285362475E-8</v>
      </c>
      <c r="AB21" s="135">
        <f t="shared" si="15"/>
        <v>5.148802850740708E-8</v>
      </c>
      <c r="AC21" s="135">
        <f t="shared" si="15"/>
        <v>5.148802850740708E-8</v>
      </c>
      <c r="AD21" s="86">
        <f t="shared" si="11"/>
        <v>5.148802850740708E-6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3.7811526187869759E-8</v>
      </c>
      <c r="O22" s="126">
        <f t="shared" si="2"/>
        <v>4.9200691409900799E-8</v>
      </c>
      <c r="P22" s="126">
        <f t="shared" si="7"/>
        <v>5.2207914436053215E-8</v>
      </c>
      <c r="Q22" s="126">
        <f t="shared" si="8"/>
        <v>5.2958934237956612E-8</v>
      </c>
      <c r="R22" s="135">
        <f t="shared" si="9"/>
        <v>5.314721507332365E-8</v>
      </c>
      <c r="S22" s="135">
        <f t="shared" si="10"/>
        <v>5.3194524562982792E-8</v>
      </c>
      <c r="T22" s="135">
        <f t="shared" si="13"/>
        <v>5.3206419714513231E-8</v>
      </c>
      <c r="U22" s="135">
        <f t="shared" si="3"/>
        <v>5.3209411099430781E-8</v>
      </c>
      <c r="V22" s="135">
        <f t="shared" si="4"/>
        <v>5.3210163386552267E-8</v>
      </c>
      <c r="W22" s="135">
        <f t="shared" si="15"/>
        <v>5.3210352568555663E-8</v>
      </c>
      <c r="X22" s="135">
        <f t="shared" si="15"/>
        <v>5.3210400086101117E-8</v>
      </c>
      <c r="Y22" s="135">
        <f t="shared" si="15"/>
        <v>5.3210412076509783E-8</v>
      </c>
      <c r="Z22" s="135">
        <f t="shared" si="15"/>
        <v>5.321041507411195E-8</v>
      </c>
      <c r="AA22" s="135">
        <f t="shared" si="15"/>
        <v>5.3210415851268067E-8</v>
      </c>
      <c r="AB22" s="135">
        <f t="shared" si="15"/>
        <v>5.3210416073312672E-8</v>
      </c>
      <c r="AC22" s="135">
        <f t="shared" si="15"/>
        <v>5.3210416073312672E-8</v>
      </c>
      <c r="AD22" s="86">
        <f t="shared" si="11"/>
        <v>5.3210416073312672E-6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3.5288091559948498E-8</v>
      </c>
      <c r="O23" s="126">
        <f t="shared" si="2"/>
        <v>4.5917176061394116E-8</v>
      </c>
      <c r="P23" s="126">
        <f t="shared" si="7"/>
        <v>4.8723705514674975E-8</v>
      </c>
      <c r="Q23" s="126">
        <f t="shared" si="8"/>
        <v>4.9424604409153972E-8</v>
      </c>
      <c r="R23" s="135">
        <f t="shared" si="9"/>
        <v>4.9600319851350605E-8</v>
      </c>
      <c r="S23" s="135">
        <f t="shared" si="10"/>
        <v>4.9644471977750015E-8</v>
      </c>
      <c r="T23" s="135">
        <f t="shared" si="13"/>
        <v>4.9655573319817847E-8</v>
      </c>
      <c r="U23" s="135">
        <f t="shared" si="3"/>
        <v>4.965836508663557E-8</v>
      </c>
      <c r="V23" s="135">
        <f t="shared" si="4"/>
        <v>4.9659067191676343E-8</v>
      </c>
      <c r="W23" s="135">
        <f t="shared" si="15"/>
        <v>4.9659243717137258E-8</v>
      </c>
      <c r="X23" s="135">
        <f t="shared" si="15"/>
        <v>4.9659288126058243E-8</v>
      </c>
      <c r="Y23" s="135">
        <f t="shared" si="15"/>
        <v>4.9659299339310792E-8</v>
      </c>
      <c r="Z23" s="135">
        <f t="shared" si="15"/>
        <v>4.9659302114868353E-8</v>
      </c>
      <c r="AA23" s="135">
        <f t="shared" si="15"/>
        <v>4.9659302781002168E-8</v>
      </c>
      <c r="AB23" s="135">
        <f t="shared" si="15"/>
        <v>4.9659303003046773E-8</v>
      </c>
      <c r="AC23" s="135">
        <f t="shared" si="15"/>
        <v>4.9659303003046773E-8</v>
      </c>
      <c r="AD23" s="86">
        <f t="shared" si="11"/>
        <v>4.9659303003046773E-6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3.3330991744406901E-8</v>
      </c>
      <c r="O24" s="126">
        <f>(1-O$34)-(1-O$34)*(1-M24)</f>
        <v>4.3370580460333485E-8</v>
      </c>
      <c r="P24" s="126">
        <f t="shared" si="7"/>
        <v>4.602145808885183E-8</v>
      </c>
      <c r="Q24" s="126">
        <f t="shared" si="8"/>
        <v>4.6683484633547323E-8</v>
      </c>
      <c r="R24" s="135">
        <f t="shared" si="9"/>
        <v>4.6849454871100704E-8</v>
      </c>
      <c r="S24" s="135">
        <f t="shared" si="10"/>
        <v>4.6891158289597001E-8</v>
      </c>
      <c r="T24" s="135">
        <f t="shared" si="13"/>
        <v>4.6901643901975376E-8</v>
      </c>
      <c r="U24" s="135">
        <f t="shared" si="3"/>
        <v>4.6904280792681163E-8</v>
      </c>
      <c r="V24" s="135">
        <f t="shared" si="4"/>
        <v>4.6904943928893772E-8</v>
      </c>
      <c r="W24" s="135">
        <f t="shared" si="15"/>
        <v>4.6905110684392071E-8</v>
      </c>
      <c r="X24" s="135">
        <f t="shared" si="15"/>
        <v>4.6905152650822401E-8</v>
      </c>
      <c r="Y24" s="135">
        <f t="shared" si="15"/>
        <v>4.6905163197941135E-8</v>
      </c>
      <c r="Z24" s="135">
        <f t="shared" si="15"/>
        <v>4.6905165862476395E-8</v>
      </c>
      <c r="AA24" s="135">
        <f t="shared" si="15"/>
        <v>4.6905166528610209E-8</v>
      </c>
      <c r="AB24" s="135">
        <f t="shared" si="15"/>
        <v>4.6905166639632512E-8</v>
      </c>
      <c r="AC24" s="135">
        <f t="shared" si="15"/>
        <v>4.6905166750654814E-8</v>
      </c>
      <c r="AD24" s="86">
        <f t="shared" si="11"/>
        <v>4.6905166750654814E-6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3.5494832018034828E-8</v>
      </c>
      <c r="O25" s="126">
        <f>(1-O$34)-(1-O$34)*(1-M25)</f>
        <v>4.6186188540353612E-8</v>
      </c>
      <c r="P25" s="126">
        <f t="shared" si="7"/>
        <v>4.9009160507651472E-8</v>
      </c>
      <c r="Q25" s="126">
        <f t="shared" si="8"/>
        <v>4.9714165673009347E-8</v>
      </c>
      <c r="R25" s="135">
        <f t="shared" si="9"/>
        <v>4.9890910625016716E-8</v>
      </c>
      <c r="S25" s="135">
        <f t="shared" si="10"/>
        <v>4.9935321433380864E-8</v>
      </c>
      <c r="T25" s="135">
        <f t="shared" si="13"/>
        <v>4.9946487834517939E-8</v>
      </c>
      <c r="U25" s="135">
        <f t="shared" si="3"/>
        <v>4.9949295921614123E-8</v>
      </c>
      <c r="V25" s="135">
        <f t="shared" si="4"/>
        <v>4.9950002134480087E-8</v>
      </c>
      <c r="W25" s="135">
        <f t="shared" si="15"/>
        <v>4.9950179659141725E-8</v>
      </c>
      <c r="X25" s="135">
        <f t="shared" si="15"/>
        <v>4.9950224401129617E-8</v>
      </c>
      <c r="Y25" s="135">
        <f t="shared" si="15"/>
        <v>4.9950235614382166E-8</v>
      </c>
      <c r="Z25" s="135">
        <f t="shared" si="15"/>
        <v>4.9950238389939727E-8</v>
      </c>
      <c r="AA25" s="135">
        <f t="shared" si="15"/>
        <v>4.9950239167095845E-8</v>
      </c>
      <c r="AB25" s="135">
        <f t="shared" si="15"/>
        <v>4.9950239278118147E-8</v>
      </c>
      <c r="AC25" s="135">
        <f t="shared" si="15"/>
        <v>4.9950239389140449E-8</v>
      </c>
      <c r="AD25" s="86">
        <f t="shared" si="11"/>
        <v>4.9950239389140449E-6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3.3010503663888358E-8</v>
      </c>
      <c r="O33" s="126">
        <f>(1-O$34)-(1-O$34)*(1-M33)</f>
        <v>4.2953558487823784E-8</v>
      </c>
      <c r="P33" s="126">
        <f t="shared" si="7"/>
        <v>4.5578947172053574E-8</v>
      </c>
      <c r="Q33" s="126">
        <f t="shared" si="8"/>
        <v>4.6234608030992774E-8</v>
      </c>
      <c r="R33" s="135">
        <f t="shared" si="9"/>
        <v>4.6398982433970559E-8</v>
      </c>
      <c r="S33" s="135">
        <f t="shared" si="10"/>
        <v>4.6440284839910362E-8</v>
      </c>
      <c r="T33" s="135">
        <f t="shared" si="13"/>
        <v>4.6450669644038101E-8</v>
      </c>
      <c r="U33" s="135">
        <f t="shared" si="3"/>
        <v>4.6453281221658926E-8</v>
      </c>
      <c r="V33" s="135">
        <f t="shared" si="4"/>
        <v>4.6453938029600295E-8</v>
      </c>
      <c r="W33" s="135">
        <f t="shared" si="15"/>
        <v>4.6454103119764056E-8</v>
      </c>
      <c r="X33" s="135">
        <f t="shared" si="15"/>
        <v>4.645414475312748E-8</v>
      </c>
      <c r="Y33" s="135">
        <f t="shared" si="15"/>
        <v>4.6454155189223911E-8</v>
      </c>
      <c r="Z33" s="135">
        <f t="shared" si="15"/>
        <v>4.6454157742736868E-8</v>
      </c>
      <c r="AA33" s="135">
        <f t="shared" si="15"/>
        <v>4.6454158408870683E-8</v>
      </c>
      <c r="AB33" s="135">
        <f t="shared" si="15"/>
        <v>4.6454158630915288E-8</v>
      </c>
      <c r="AC33" s="135">
        <f t="shared" si="15"/>
        <v>4.6454158630915288E-8</v>
      </c>
      <c r="AD33" s="86">
        <f t="shared" si="11"/>
        <v>4.6454158630915288E-6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0.57372359030211362</v>
      </c>
      <c r="O34" s="132">
        <f>(K36*L40-L39)/(E34*O44*L40-L39)</f>
        <v>0.44532537545119605</v>
      </c>
      <c r="P34" s="132">
        <f>(K36*L40-L39)/(E34*P44*L40-L39)</f>
        <v>0.41142279605032944</v>
      </c>
      <c r="Q34" s="132">
        <f>(K36*L40-L39)/(E34*Q44*L40-L39)</f>
        <v>0.40295601222919569</v>
      </c>
      <c r="R34" s="138">
        <f>(K36*L40-L39)/(E34*R44*L40-L39)</f>
        <v>0.40083338746582775</v>
      </c>
      <c r="S34" s="138">
        <f>(K36*L40-L39)/(E34*S44*L40-L39)</f>
        <v>0.40030003468569053</v>
      </c>
      <c r="T34" s="138">
        <f>(K36*L40-L39)/(E34*T44*L40-L39)</f>
        <v>0.40016593165811676</v>
      </c>
      <c r="U34" s="138">
        <f>(K36*L40-L39)/(E34*U44*L40-L39)</f>
        <v>0.4001322079090176</v>
      </c>
      <c r="V34" s="138">
        <f t="shared" ref="V34:AC34" si="17">($K36*$L40-$L39)/($E34*V44*$L40-$L39)</f>
        <v>0.40012372681899566</v>
      </c>
      <c r="W34" s="138">
        <f t="shared" si="17"/>
        <v>0.40012159391075591</v>
      </c>
      <c r="X34" s="138">
        <f t="shared" si="17"/>
        <v>0.40012105750448412</v>
      </c>
      <c r="Y34" s="138">
        <f t="shared" si="17"/>
        <v>0.40012092260328203</v>
      </c>
      <c r="Z34" s="138">
        <f t="shared" si="17"/>
        <v>0.40012088867687567</v>
      </c>
      <c r="AA34" s="138">
        <f t="shared" si="17"/>
        <v>0.40012088014469699</v>
      </c>
      <c r="AB34" s="138">
        <f t="shared" si="17"/>
        <v>0.40012087799893287</v>
      </c>
      <c r="AC34" s="138">
        <f t="shared" si="17"/>
        <v>0.40012087745929281</v>
      </c>
      <c r="AD34" s="88">
        <f t="shared" si="11"/>
        <v>40.012087745929279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60</v>
      </c>
      <c r="K35" s="134"/>
      <c r="L35" s="165">
        <f>AD15</f>
        <v>59.987785839671972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WS_Tables!D47*1000000</f>
        <v>909160</v>
      </c>
      <c r="L36" s="219">
        <f>L35-J35</f>
        <v>-1.2214160328028356E-2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 t="s">
        <v>39</v>
      </c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1.0000000000000002</v>
      </c>
      <c r="O40" s="74">
        <f t="shared" si="18"/>
        <v>1.0000000000000002</v>
      </c>
      <c r="P40" s="74">
        <f t="shared" si="18"/>
        <v>1.0000000000000002</v>
      </c>
      <c r="Q40" s="74">
        <f t="shared" si="18"/>
        <v>1</v>
      </c>
      <c r="R40" s="74">
        <f t="shared" si="18"/>
        <v>1</v>
      </c>
      <c r="S40" s="74">
        <f t="shared" si="18"/>
        <v>1.0000000000000004</v>
      </c>
      <c r="T40" s="74">
        <f t="shared" si="18"/>
        <v>1.0000000000000004</v>
      </c>
      <c r="U40" s="74">
        <f t="shared" si="18"/>
        <v>1</v>
      </c>
      <c r="V40" s="74">
        <f t="shared" si="18"/>
        <v>1.0000000000000002</v>
      </c>
      <c r="W40" s="74">
        <f t="shared" si="18"/>
        <v>1.0000000000000002</v>
      </c>
      <c r="X40" s="74">
        <f t="shared" si="18"/>
        <v>1</v>
      </c>
      <c r="Y40" s="74">
        <f t="shared" si="18"/>
        <v>1.0000000000000004</v>
      </c>
      <c r="Z40" s="74">
        <f t="shared" si="18"/>
        <v>1</v>
      </c>
      <c r="AA40" s="74">
        <f t="shared" si="18"/>
        <v>1.0000000000000002</v>
      </c>
      <c r="AB40" s="74">
        <f t="shared" si="18"/>
        <v>1.0000000000000002</v>
      </c>
      <c r="AC40" s="74">
        <f t="shared" si="18"/>
        <v>0.99999999999999989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1.060365532331992</v>
      </c>
      <c r="P44" s="30">
        <f t="shared" si="20"/>
        <v>1.0825893526125121</v>
      </c>
      <c r="Q44" s="30">
        <f t="shared" si="20"/>
        <v>1.0887230768741052</v>
      </c>
      <c r="R44" s="30">
        <f t="shared" si="20"/>
        <v>1.0903014274253922</v>
      </c>
      <c r="S44" s="30">
        <f t="shared" si="20"/>
        <v>1.0907006515848343</v>
      </c>
      <c r="T44" s="75">
        <f t="shared" si="20"/>
        <v>1.0908011975417522</v>
      </c>
      <c r="U44" s="75">
        <f t="shared" si="20"/>
        <v>1.0908264930841223</v>
      </c>
      <c r="V44" s="75">
        <f t="shared" si="20"/>
        <v>1.0908328552593443</v>
      </c>
      <c r="W44" s="75">
        <f t="shared" si="20"/>
        <v>1.0908344553244167</v>
      </c>
      <c r="X44" s="75">
        <f t="shared" si="20"/>
        <v>1.0908348577283506</v>
      </c>
      <c r="Y44" s="75">
        <f t="shared" si="20"/>
        <v>1.0908349589293771</v>
      </c>
      <c r="Z44" s="75">
        <f t="shared" si="20"/>
        <v>1.0908349843805116</v>
      </c>
      <c r="AA44" s="75">
        <f t="shared" si="20"/>
        <v>1.090834990781238</v>
      </c>
      <c r="AB44" s="75">
        <f t="shared" si="20"/>
        <v>1.0908349923909617</v>
      </c>
      <c r="AC44" s="75">
        <f t="shared" si="20"/>
        <v>1.0908349927957923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9489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C2" sqref="A1:XFD1048576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9.2792461381385749E-8</v>
      </c>
      <c r="O5" s="35">
        <f t="shared" ref="O5:O23" si="2">(1-O$34)-(1-O$34)*(1-M5)</f>
        <v>1.1780616160361745E-7</v>
      </c>
      <c r="P5" s="35">
        <f>(1-P$34)-(1-P$34)*(1-M5)</f>
        <v>1.2353622513838758E-7</v>
      </c>
      <c r="Q5" s="35">
        <f>(1-Q$34)-(1-Q$34)*(1-M5)</f>
        <v>1.2486425027269377E-7</v>
      </c>
      <c r="R5" s="139">
        <f>(1-R$34)-(1-R$34)*(1-M5)</f>
        <v>1.251778172228768E-7</v>
      </c>
      <c r="S5" s="139">
        <f>(1-S$34)-(1-S$34)*(1-M5)</f>
        <v>1.2525223080928072E-7</v>
      </c>
      <c r="T5" s="85">
        <f>(1-T$34)-(1-T$34)*(1-M5)</f>
        <v>1.2526991188810399E-7</v>
      </c>
      <c r="U5" s="85">
        <f t="shared" ref="U5:U33" si="3">(1-U$34)-(1-U$34)*(1-M5)</f>
        <v>1.252741143042968E-7</v>
      </c>
      <c r="V5" s="85">
        <f t="shared" ref="V5:V33" si="4">(1-V$34)-(1-V$34)*(1-M5)</f>
        <v>1.2527511317195206E-7</v>
      </c>
      <c r="W5" s="85">
        <f t="shared" ref="W5:AC20" si="5">(1-W$34)-(1-W$34)*(1-$M5)</f>
        <v>1.2527535064865702E-7</v>
      </c>
      <c r="X5" s="85">
        <f t="shared" si="5"/>
        <v>1.2527540704798668E-7</v>
      </c>
      <c r="Y5" s="85">
        <f t="shared" si="5"/>
        <v>1.2527542048168527E-7</v>
      </c>
      <c r="Z5" s="85">
        <f t="shared" si="5"/>
        <v>1.2527542370133204E-7</v>
      </c>
      <c r="AA5" s="85">
        <f t="shared" si="5"/>
        <v>1.2527542436746586E-7</v>
      </c>
      <c r="AB5" s="85">
        <f t="shared" si="5"/>
        <v>1.2527542458951046E-7</v>
      </c>
      <c r="AC5" s="85">
        <f t="shared" si="5"/>
        <v>1.2527542458951046E-7</v>
      </c>
      <c r="AD5" s="140">
        <f>100*AC5</f>
        <v>1.2527542458951046E-5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5.6652821434077794E-8</v>
      </c>
      <c r="O8" s="126">
        <f t="shared" si="2"/>
        <v>7.1924500466558072E-8</v>
      </c>
      <c r="P8" s="126">
        <f t="shared" si="7"/>
        <v>7.5422891043785967E-8</v>
      </c>
      <c r="Q8" s="126">
        <f t="shared" si="8"/>
        <v>7.6233693580007866E-8</v>
      </c>
      <c r="R8" s="135">
        <f t="shared" si="9"/>
        <v>7.642513644157134E-8</v>
      </c>
      <c r="S8" s="135">
        <f t="shared" si="10"/>
        <v>7.6470568322051236E-8</v>
      </c>
      <c r="T8" s="135">
        <f>(1-T$34)-(1-T$34)*(1-M8)</f>
        <v>7.6481363242564271E-8</v>
      </c>
      <c r="U8" s="135">
        <f t="shared" si="3"/>
        <v>7.648392896797418E-8</v>
      </c>
      <c r="V8" s="135">
        <f t="shared" si="4"/>
        <v>7.6484538813481606E-8</v>
      </c>
      <c r="W8" s="135">
        <f t="shared" si="5"/>
        <v>7.6484683808608622E-8</v>
      </c>
      <c r="X8" s="135">
        <f t="shared" si="5"/>
        <v>7.6484718225522386E-8</v>
      </c>
      <c r="Y8" s="135">
        <f t="shared" si="5"/>
        <v>7.6484726441172768E-8</v>
      </c>
      <c r="Z8" s="135">
        <f t="shared" si="5"/>
        <v>7.648472832855191E-8</v>
      </c>
      <c r="AA8" s="135">
        <f t="shared" si="5"/>
        <v>7.648472877264112E-8</v>
      </c>
      <c r="AB8" s="135">
        <f t="shared" si="5"/>
        <v>7.6484728883663422E-8</v>
      </c>
      <c r="AC8" s="135">
        <f t="shared" si="5"/>
        <v>7.6484728994685725E-8</v>
      </c>
      <c r="AD8" s="86">
        <f t="shared" si="11"/>
        <v>7.6484728994685725E-6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8.5664933868745408E-8</v>
      </c>
      <c r="O9" s="126">
        <f t="shared" si="2"/>
        <v>1.0875729439252524E-7</v>
      </c>
      <c r="P9" s="126">
        <f t="shared" si="7"/>
        <v>1.1404722322083671E-7</v>
      </c>
      <c r="Q9" s="126">
        <f t="shared" si="8"/>
        <v>1.1527324073057343E-7</v>
      </c>
      <c r="R9" s="135">
        <f t="shared" si="9"/>
        <v>1.1556272216939334E-7</v>
      </c>
      <c r="S9" s="135">
        <f t="shared" si="10"/>
        <v>1.1563141988357728E-7</v>
      </c>
      <c r="T9" s="135">
        <f t="shared" ref="T9:T33" si="13">(1-T$34)-(1-T$34)*(1-M9)</f>
        <v>1.1564774293759683E-7</v>
      </c>
      <c r="U9" s="135">
        <f t="shared" si="3"/>
        <v>1.1565162250093408E-7</v>
      </c>
      <c r="V9" s="135">
        <f t="shared" si="4"/>
        <v>1.1565254465217834E-7</v>
      </c>
      <c r="W9" s="135">
        <f t="shared" si="5"/>
        <v>1.156527638102034E-7</v>
      </c>
      <c r="X9" s="135">
        <f t="shared" si="5"/>
        <v>1.1565281599068555E-7</v>
      </c>
      <c r="Y9" s="135">
        <f t="shared" si="5"/>
        <v>1.1565282831416113E-7</v>
      </c>
      <c r="Z9" s="135">
        <f t="shared" si="5"/>
        <v>1.1565283131176329E-7</v>
      </c>
      <c r="AA9" s="135">
        <f t="shared" si="5"/>
        <v>1.1565283197789711E-7</v>
      </c>
      <c r="AB9" s="135">
        <f t="shared" si="5"/>
        <v>1.1565283208891941E-7</v>
      </c>
      <c r="AC9" s="135">
        <f t="shared" si="5"/>
        <v>1.1565283219994171E-7</v>
      </c>
      <c r="AD9" s="86">
        <f t="shared" si="11"/>
        <v>1.1565283219994171E-5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4.7982003426039199E-8</v>
      </c>
      <c r="O11" s="126">
        <f t="shared" si="2"/>
        <v>6.0916324096105257E-8</v>
      </c>
      <c r="P11" s="126">
        <f t="shared" si="7"/>
        <v>6.3879279532663702E-8</v>
      </c>
      <c r="Q11" s="126">
        <f t="shared" si="8"/>
        <v>6.4565987334397335E-8</v>
      </c>
      <c r="R11" s="135">
        <f t="shared" si="9"/>
        <v>6.4728129411939506E-8</v>
      </c>
      <c r="S11" s="135">
        <f t="shared" si="10"/>
        <v>6.4766607965616174E-8</v>
      </c>
      <c r="T11" s="135">
        <f t="shared" si="13"/>
        <v>6.4775750652223962E-8</v>
      </c>
      <c r="U11" s="135">
        <f t="shared" si="3"/>
        <v>6.4777923691750061E-8</v>
      </c>
      <c r="V11" s="135">
        <f t="shared" si="4"/>
        <v>6.4778440167501117E-8</v>
      </c>
      <c r="W11" s="135">
        <f t="shared" si="5"/>
        <v>6.477856295816764E-8</v>
      </c>
      <c r="X11" s="135">
        <f t="shared" si="5"/>
        <v>6.4778592157033188E-8</v>
      </c>
      <c r="Y11" s="135">
        <f t="shared" si="5"/>
        <v>6.4778599040415941E-8</v>
      </c>
      <c r="Z11" s="135">
        <f t="shared" si="5"/>
        <v>6.4778600705750478E-8</v>
      </c>
      <c r="AA11" s="135">
        <f t="shared" si="5"/>
        <v>6.4778601149839687E-8</v>
      </c>
      <c r="AB11" s="135">
        <f t="shared" si="5"/>
        <v>6.4778601149839687E-8</v>
      </c>
      <c r="AC11" s="135">
        <f t="shared" si="5"/>
        <v>6.477860126086199E-8</v>
      </c>
      <c r="AD11" s="86">
        <f t="shared" si="11"/>
        <v>6.477860126086199E-6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4.5406523374591501E-8</v>
      </c>
      <c r="O12" s="126">
        <f t="shared" si="2"/>
        <v>5.7646581952397469E-8</v>
      </c>
      <c r="P12" s="126">
        <f t="shared" si="7"/>
        <v>6.045049794067836E-8</v>
      </c>
      <c r="Q12" s="126">
        <f t="shared" si="8"/>
        <v>6.110034600492753E-8</v>
      </c>
      <c r="R12" s="135">
        <f t="shared" si="9"/>
        <v>6.1253785044179665E-8</v>
      </c>
      <c r="S12" s="135">
        <f t="shared" si="10"/>
        <v>6.1290198138941321E-8</v>
      </c>
      <c r="T12" s="135">
        <f t="shared" si="13"/>
        <v>6.1298850106972225E-8</v>
      </c>
      <c r="U12" s="135">
        <f t="shared" si="3"/>
        <v>6.1300906573080738E-8</v>
      </c>
      <c r="V12" s="135">
        <f t="shared" si="4"/>
        <v>6.1301395293256178E-8</v>
      </c>
      <c r="W12" s="135">
        <f t="shared" si="5"/>
        <v>6.1301511533606856E-8</v>
      </c>
      <c r="X12" s="135">
        <f t="shared" si="5"/>
        <v>6.1301539067137867E-8</v>
      </c>
      <c r="Y12" s="135">
        <f t="shared" si="5"/>
        <v>6.1301545617453712E-8</v>
      </c>
      <c r="Z12" s="135">
        <f t="shared" si="5"/>
        <v>6.1301547282788249E-8</v>
      </c>
      <c r="AA12" s="135">
        <f t="shared" si="5"/>
        <v>6.1301547615855156E-8</v>
      </c>
      <c r="AB12" s="135">
        <f t="shared" si="5"/>
        <v>6.1301547726877459E-8</v>
      </c>
      <c r="AC12" s="135">
        <f t="shared" si="5"/>
        <v>6.1301547726877459E-8</v>
      </c>
      <c r="AD12" s="86">
        <f t="shared" si="11"/>
        <v>6.1301547726877459E-6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8.1031469478798357E-8</v>
      </c>
      <c r="O13" s="126">
        <f t="shared" si="2"/>
        <v>1.0287480523007986E-7</v>
      </c>
      <c r="P13" s="126">
        <f t="shared" si="7"/>
        <v>1.0787861115524322E-7</v>
      </c>
      <c r="Q13" s="126">
        <f t="shared" si="8"/>
        <v>1.0903831548780829E-7</v>
      </c>
      <c r="R13" s="135">
        <f t="shared" si="9"/>
        <v>1.0931213945131191E-7</v>
      </c>
      <c r="S13" s="135">
        <f t="shared" si="10"/>
        <v>1.0937712147107703E-7</v>
      </c>
      <c r="T13" s="135">
        <f t="shared" si="13"/>
        <v>1.093925615647251E-7</v>
      </c>
      <c r="U13" s="135">
        <f t="shared" si="3"/>
        <v>1.093962312959107E-7</v>
      </c>
      <c r="V13" s="135">
        <f t="shared" si="4"/>
        <v>1.0939710359814114E-7</v>
      </c>
      <c r="W13" s="135">
        <f t="shared" si="5"/>
        <v>1.0939731087677984E-7</v>
      </c>
      <c r="X13" s="135">
        <f t="shared" si="5"/>
        <v>1.0939736017068213E-7</v>
      </c>
      <c r="Y13" s="135">
        <f t="shared" si="5"/>
        <v>1.093973719390462E-7</v>
      </c>
      <c r="Z13" s="135">
        <f t="shared" si="5"/>
        <v>1.0939737471460376E-7</v>
      </c>
      <c r="AA13" s="135">
        <f t="shared" si="5"/>
        <v>1.0939737538073757E-7</v>
      </c>
      <c r="AB13" s="135">
        <f t="shared" si="5"/>
        <v>1.0939737549175987E-7</v>
      </c>
      <c r="AC13" s="135">
        <f t="shared" si="5"/>
        <v>1.0939737560278218E-7</v>
      </c>
      <c r="AD13" s="86">
        <f t="shared" si="11"/>
        <v>1.0939737560278218E-5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5.582571871443065E-8</v>
      </c>
      <c r="O14" s="126">
        <f t="shared" si="2"/>
        <v>7.0874438984347421E-8</v>
      </c>
      <c r="P14" s="126">
        <f t="shared" si="7"/>
        <v>7.4321754750528157E-8</v>
      </c>
      <c r="Q14" s="126">
        <f t="shared" si="8"/>
        <v>7.5120720088861503E-8</v>
      </c>
      <c r="R14" s="135">
        <f t="shared" si="9"/>
        <v>7.5309367963960483E-8</v>
      </c>
      <c r="S14" s="135">
        <f t="shared" si="10"/>
        <v>7.5354136597205468E-8</v>
      </c>
      <c r="T14" s="135">
        <f t="shared" si="13"/>
        <v>7.5364773866049006E-8</v>
      </c>
      <c r="U14" s="135">
        <f t="shared" si="3"/>
        <v>7.5367302065920683E-8</v>
      </c>
      <c r="V14" s="135">
        <f t="shared" si="4"/>
        <v>7.5367903029643912E-8</v>
      </c>
      <c r="W14" s="135">
        <f t="shared" si="5"/>
        <v>7.5368045915347182E-8</v>
      </c>
      <c r="X14" s="135">
        <f t="shared" si="5"/>
        <v>7.5368079777149433E-8</v>
      </c>
      <c r="Y14" s="135">
        <f t="shared" si="5"/>
        <v>7.5368087881777512E-8</v>
      </c>
      <c r="Z14" s="135">
        <f t="shared" si="5"/>
        <v>7.5368089769156654E-8</v>
      </c>
      <c r="AA14" s="135">
        <f t="shared" si="5"/>
        <v>7.5368090324268167E-8</v>
      </c>
      <c r="AB14" s="135">
        <f t="shared" si="5"/>
        <v>7.5368090435290469E-8</v>
      </c>
      <c r="AC14" s="135">
        <f t="shared" si="5"/>
        <v>7.5368090435290469E-8</v>
      </c>
      <c r="AD14" s="86">
        <f t="shared" si="11"/>
        <v>7.5368090435290469E-6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0.48140339388714148</v>
      </c>
      <c r="O15" s="130">
        <f t="shared" si="2"/>
        <v>0.61117342061177704</v>
      </c>
      <c r="P15" s="130">
        <f t="shared" si="7"/>
        <v>0.64090074966714838</v>
      </c>
      <c r="Q15" s="130">
        <f t="shared" si="8"/>
        <v>0.64779048795238614</v>
      </c>
      <c r="R15" s="137">
        <f t="shared" si="9"/>
        <v>0.64941726021762203</v>
      </c>
      <c r="S15" s="137">
        <f t="shared" si="10"/>
        <v>0.64980331471114328</v>
      </c>
      <c r="T15" s="137">
        <f t="shared" si="13"/>
        <v>0.64989504362030204</v>
      </c>
      <c r="U15" s="137">
        <f t="shared" si="3"/>
        <v>0.64991684539857042</v>
      </c>
      <c r="V15" s="137">
        <f t="shared" si="4"/>
        <v>0.64992202752603156</v>
      </c>
      <c r="W15" s="137">
        <f t="shared" si="5"/>
        <v>0.64992325930138894</v>
      </c>
      <c r="X15" s="137">
        <f t="shared" si="5"/>
        <v>0.64992355209166874</v>
      </c>
      <c r="Y15" s="137">
        <f t="shared" si="5"/>
        <v>0.64992362168733697</v>
      </c>
      <c r="Z15" s="137">
        <f t="shared" si="5"/>
        <v>0.64992363823009236</v>
      </c>
      <c r="AA15" s="137">
        <f t="shared" si="5"/>
        <v>0.64992364216227361</v>
      </c>
      <c r="AB15" s="137">
        <f t="shared" si="5"/>
        <v>0.64992364309694595</v>
      </c>
      <c r="AC15" s="137">
        <f t="shared" si="5"/>
        <v>0.64992364331911556</v>
      </c>
      <c r="AD15" s="87">
        <f t="shared" si="11"/>
        <v>64.99236433191156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4.4928961773216258E-8</v>
      </c>
      <c r="O18" s="126">
        <f t="shared" si="2"/>
        <v>5.7040285939002899E-8</v>
      </c>
      <c r="P18" s="126">
        <f t="shared" si="7"/>
        <v>5.981471185023679E-8</v>
      </c>
      <c r="Q18" s="126">
        <f t="shared" si="8"/>
        <v>6.0457725159501763E-8</v>
      </c>
      <c r="R18" s="135">
        <f t="shared" si="9"/>
        <v>6.0609550378565302E-8</v>
      </c>
      <c r="S18" s="135">
        <f t="shared" si="10"/>
        <v>6.0645580557405765E-8</v>
      </c>
      <c r="T18" s="135">
        <f t="shared" si="13"/>
        <v>6.065414148714865E-8</v>
      </c>
      <c r="U18" s="135">
        <f t="shared" si="3"/>
        <v>6.065617619288588E-8</v>
      </c>
      <c r="V18" s="135">
        <f t="shared" si="4"/>
        <v>6.0656659917057709E-8</v>
      </c>
      <c r="W18" s="135">
        <f t="shared" si="5"/>
        <v>6.0656774825140758E-8</v>
      </c>
      <c r="X18" s="135">
        <f t="shared" si="5"/>
        <v>6.0656802136627164E-8</v>
      </c>
      <c r="Y18" s="135">
        <f t="shared" si="5"/>
        <v>6.0656808686943009E-8</v>
      </c>
      <c r="Z18" s="135">
        <f t="shared" si="5"/>
        <v>6.0656810241255243E-8</v>
      </c>
      <c r="AA18" s="135">
        <f t="shared" si="5"/>
        <v>6.0656810574322151E-8</v>
      </c>
      <c r="AB18" s="135">
        <f t="shared" si="5"/>
        <v>6.0656810685344453E-8</v>
      </c>
      <c r="AC18" s="135">
        <f t="shared" si="5"/>
        <v>6.0656810685344453E-8</v>
      </c>
      <c r="AD18" s="86">
        <f t="shared" si="11"/>
        <v>6.0656810685344453E-6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5.4772139712611079E-8</v>
      </c>
      <c r="O19" s="126">
        <f t="shared" si="2"/>
        <v>6.9536850832996322E-8</v>
      </c>
      <c r="P19" s="126">
        <f t="shared" si="7"/>
        <v>7.2919106641755604E-8</v>
      </c>
      <c r="Q19" s="126">
        <f t="shared" si="8"/>
        <v>7.3702993264035399E-8</v>
      </c>
      <c r="R19" s="135">
        <f t="shared" si="9"/>
        <v>7.3888080875939011E-8</v>
      </c>
      <c r="S19" s="135">
        <f t="shared" si="10"/>
        <v>7.3932004629462256E-8</v>
      </c>
      <c r="T19" s="135">
        <f t="shared" si="13"/>
        <v>7.3942441169982942E-8</v>
      </c>
      <c r="U19" s="135">
        <f t="shared" si="3"/>
        <v>7.3944921741286862E-8</v>
      </c>
      <c r="V19" s="135">
        <f t="shared" si="4"/>
        <v>7.3945511269712938E-8</v>
      </c>
      <c r="W19" s="135">
        <f t="shared" si="5"/>
        <v>7.3945651490880948E-8</v>
      </c>
      <c r="X19" s="135">
        <f t="shared" si="5"/>
        <v>7.3945684797571687E-8</v>
      </c>
      <c r="Y19" s="135">
        <f t="shared" si="5"/>
        <v>7.3945692680155162E-8</v>
      </c>
      <c r="Z19" s="135">
        <f t="shared" si="5"/>
        <v>7.3945694567534304E-8</v>
      </c>
      <c r="AA19" s="135">
        <f t="shared" si="5"/>
        <v>7.3945695011623513E-8</v>
      </c>
      <c r="AB19" s="135">
        <f t="shared" si="5"/>
        <v>7.3945695122645816E-8</v>
      </c>
      <c r="AC19" s="135">
        <f t="shared" si="5"/>
        <v>7.3945695122645816E-8</v>
      </c>
      <c r="AD19" s="86">
        <f t="shared" si="11"/>
        <v>7.3945695122645816E-6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2.1054277443699476E-7</v>
      </c>
      <c r="O20" s="126">
        <f t="shared" si="2"/>
        <v>2.6729796520630345E-7</v>
      </c>
      <c r="P20" s="126">
        <f t="shared" si="7"/>
        <v>2.8029927434669588E-7</v>
      </c>
      <c r="Q20" s="126">
        <f t="shared" si="8"/>
        <v>2.8331251566982019E-7</v>
      </c>
      <c r="R20" s="135">
        <f t="shared" si="9"/>
        <v>2.840239878842965E-7</v>
      </c>
      <c r="S20" s="135">
        <f t="shared" si="10"/>
        <v>2.8419282960268077E-7</v>
      </c>
      <c r="T20" s="135">
        <f t="shared" si="13"/>
        <v>2.842329475116756E-7</v>
      </c>
      <c r="U20" s="135">
        <f t="shared" si="3"/>
        <v>2.842424825511003E-7</v>
      </c>
      <c r="V20" s="135">
        <f t="shared" si="4"/>
        <v>2.8424474896038276E-7</v>
      </c>
      <c r="W20" s="135">
        <f t="shared" si="5"/>
        <v>2.8424528764059431E-7</v>
      </c>
      <c r="X20" s="135">
        <f t="shared" si="5"/>
        <v>2.8424541576033135E-7</v>
      </c>
      <c r="Y20" s="135">
        <f t="shared" si="5"/>
        <v>2.8424544618044223E-7</v>
      </c>
      <c r="Z20" s="135">
        <f t="shared" si="5"/>
        <v>2.8424545339689189E-7</v>
      </c>
      <c r="AA20" s="135">
        <f t="shared" si="5"/>
        <v>2.8424545506222643E-7</v>
      </c>
      <c r="AB20" s="135">
        <f t="shared" si="5"/>
        <v>2.8424545550631564E-7</v>
      </c>
      <c r="AC20" s="135">
        <f t="shared" si="5"/>
        <v>2.8424545561733794E-7</v>
      </c>
      <c r="AD20" s="86">
        <f t="shared" si="11"/>
        <v>2.8424545561733794E-5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4.1319264121320032E-8</v>
      </c>
      <c r="O21" s="126">
        <f t="shared" si="2"/>
        <v>5.2457536314776121E-8</v>
      </c>
      <c r="P21" s="126">
        <f t="shared" si="7"/>
        <v>5.5009058308463921E-8</v>
      </c>
      <c r="Q21" s="126">
        <f t="shared" si="8"/>
        <v>5.5600410386880128E-8</v>
      </c>
      <c r="R21" s="135">
        <f t="shared" si="9"/>
        <v>5.5740037696594413E-8</v>
      </c>
      <c r="S21" s="135">
        <f t="shared" si="10"/>
        <v>5.5773173079920468E-8</v>
      </c>
      <c r="T21" s="135">
        <f t="shared" si="13"/>
        <v>5.5781046226499598E-8</v>
      </c>
      <c r="U21" s="135">
        <f t="shared" si="3"/>
        <v>5.5782917507407603E-8</v>
      </c>
      <c r="V21" s="135">
        <f t="shared" si="4"/>
        <v>5.5783362262751268E-8</v>
      </c>
      <c r="W21" s="135">
        <f t="shared" ref="W21:AC33" si="15">(1-W$34)-(1-W$34)*(1-$M21)</f>
        <v>5.5783468067005515E-8</v>
      </c>
      <c r="X21" s="135">
        <f t="shared" si="15"/>
        <v>5.5783493158045871E-8</v>
      </c>
      <c r="Y21" s="135">
        <f t="shared" si="15"/>
        <v>5.5783499153250204E-8</v>
      </c>
      <c r="Z21" s="135">
        <f t="shared" si="15"/>
        <v>5.5783500596540136E-8</v>
      </c>
      <c r="AA21" s="135">
        <f t="shared" si="15"/>
        <v>5.5783500929607044E-8</v>
      </c>
      <c r="AB21" s="135">
        <f t="shared" si="15"/>
        <v>5.5783500929607044E-8</v>
      </c>
      <c r="AC21" s="135">
        <f t="shared" si="15"/>
        <v>5.5783500929607044E-8</v>
      </c>
      <c r="AD21" s="86">
        <f t="shared" si="11"/>
        <v>5.5783500929607044E-6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4.2701484237461784E-8</v>
      </c>
      <c r="O22" s="126">
        <f t="shared" si="2"/>
        <v>5.421235604874397E-8</v>
      </c>
      <c r="P22" s="126">
        <f t="shared" si="7"/>
        <v>5.6849232099587255E-8</v>
      </c>
      <c r="Q22" s="126">
        <f t="shared" si="8"/>
        <v>5.7460366242878536E-8</v>
      </c>
      <c r="R22" s="135">
        <f t="shared" si="9"/>
        <v>5.7604664260857419E-8</v>
      </c>
      <c r="S22" s="135">
        <f t="shared" si="10"/>
        <v>5.763890809085126E-8</v>
      </c>
      <c r="T22" s="135">
        <f t="shared" si="13"/>
        <v>5.7647044693354133E-8</v>
      </c>
      <c r="U22" s="135">
        <f t="shared" si="3"/>
        <v>5.7648978479818425E-8</v>
      </c>
      <c r="V22" s="135">
        <f t="shared" si="4"/>
        <v>5.7649438223172922E-8</v>
      </c>
      <c r="W22" s="135">
        <f t="shared" si="15"/>
        <v>5.7649547469118545E-8</v>
      </c>
      <c r="X22" s="135">
        <f t="shared" si="15"/>
        <v>5.7649573448337321E-8</v>
      </c>
      <c r="Y22" s="135">
        <f t="shared" si="15"/>
        <v>5.7649579554563957E-8</v>
      </c>
      <c r="Z22" s="135">
        <f t="shared" si="15"/>
        <v>5.7649581108876191E-8</v>
      </c>
      <c r="AA22" s="135">
        <f t="shared" si="15"/>
        <v>5.7649581441943099E-8</v>
      </c>
      <c r="AB22" s="135">
        <f t="shared" si="15"/>
        <v>5.7649581441943099E-8</v>
      </c>
      <c r="AC22" s="135">
        <f t="shared" si="15"/>
        <v>5.7649581552965401E-8</v>
      </c>
      <c r="AD22" s="86">
        <f t="shared" si="11"/>
        <v>5.7649581552965401E-6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3.9851707600568886E-8</v>
      </c>
      <c r="O23" s="126">
        <f t="shared" si="2"/>
        <v>5.0594376244106343E-8</v>
      </c>
      <c r="P23" s="126">
        <f t="shared" si="7"/>
        <v>5.3055274618074577E-8</v>
      </c>
      <c r="Q23" s="126">
        <f t="shared" si="8"/>
        <v>5.3625623386288623E-8</v>
      </c>
      <c r="R23" s="135">
        <f t="shared" si="9"/>
        <v>5.3760291440774211E-8</v>
      </c>
      <c r="S23" s="135">
        <f t="shared" si="10"/>
        <v>5.3792249987694163E-8</v>
      </c>
      <c r="T23" s="135">
        <f t="shared" si="13"/>
        <v>5.3799843469093389E-8</v>
      </c>
      <c r="U23" s="135">
        <f t="shared" si="3"/>
        <v>5.3801648358664522E-8</v>
      </c>
      <c r="V23" s="135">
        <f t="shared" si="4"/>
        <v>5.3802077348841237E-8</v>
      </c>
      <c r="W23" s="135">
        <f t="shared" si="15"/>
        <v>5.3802179267314898E-8</v>
      </c>
      <c r="X23" s="135">
        <f t="shared" si="15"/>
        <v>5.3802203470176835E-8</v>
      </c>
      <c r="Y23" s="135">
        <f t="shared" si="15"/>
        <v>5.3802209243336563E-8</v>
      </c>
      <c r="Z23" s="135">
        <f t="shared" si="15"/>
        <v>5.3802210686626495E-8</v>
      </c>
      <c r="AA23" s="135">
        <f t="shared" si="15"/>
        <v>5.3802211019693402E-8</v>
      </c>
      <c r="AB23" s="135">
        <f t="shared" si="15"/>
        <v>5.3802211019693402E-8</v>
      </c>
      <c r="AC23" s="135">
        <f t="shared" si="15"/>
        <v>5.3802211019693402E-8</v>
      </c>
      <c r="AD23" s="86">
        <f t="shared" si="11"/>
        <v>5.3802211019693402E-6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3.7641506744900965E-8</v>
      </c>
      <c r="O24" s="126">
        <f>(1-O$34)-(1-O$34)*(1-M24)</f>
        <v>4.7788380252988816E-8</v>
      </c>
      <c r="P24" s="126">
        <f t="shared" si="7"/>
        <v>5.0112795579870806E-8</v>
      </c>
      <c r="Q24" s="126">
        <f t="shared" si="8"/>
        <v>5.0651512539801047E-8</v>
      </c>
      <c r="R24" s="135">
        <f t="shared" si="9"/>
        <v>5.0778711790933073E-8</v>
      </c>
      <c r="S24" s="135">
        <f t="shared" si="10"/>
        <v>5.0808897866794211E-8</v>
      </c>
      <c r="T24" s="135">
        <f t="shared" si="13"/>
        <v>5.0816070240600197E-8</v>
      </c>
      <c r="U24" s="135">
        <f t="shared" si="3"/>
        <v>5.0817774877032207E-8</v>
      </c>
      <c r="V24" s="135">
        <f t="shared" si="4"/>
        <v>5.0818180108436195E-8</v>
      </c>
      <c r="W24" s="135">
        <f t="shared" si="15"/>
        <v>5.0818276475794733E-8</v>
      </c>
      <c r="X24" s="135">
        <f t="shared" si="15"/>
        <v>5.081829934638904E-8</v>
      </c>
      <c r="Y24" s="135">
        <f t="shared" si="15"/>
        <v>5.081830478648186E-8</v>
      </c>
      <c r="Z24" s="135">
        <f t="shared" si="15"/>
        <v>5.081830611874949E-8</v>
      </c>
      <c r="AA24" s="135">
        <f t="shared" si="15"/>
        <v>5.0818306340794095E-8</v>
      </c>
      <c r="AB24" s="135">
        <f t="shared" si="15"/>
        <v>5.0818306451816397E-8</v>
      </c>
      <c r="AC24" s="135">
        <f t="shared" si="15"/>
        <v>5.0818306451816397E-8</v>
      </c>
      <c r="AD24" s="86">
        <f t="shared" si="11"/>
        <v>5.0818306451816397E-6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4.0085184727089995E-8</v>
      </c>
      <c r="O25" s="126">
        <f>(1-O$34)-(1-O$34)*(1-M25)</f>
        <v>5.089079091469273E-8</v>
      </c>
      <c r="P25" s="126">
        <f t="shared" si="7"/>
        <v>5.3366106755881049E-8</v>
      </c>
      <c r="Q25" s="126">
        <f t="shared" si="8"/>
        <v>5.3939797073354612E-8</v>
      </c>
      <c r="R25" s="135">
        <f t="shared" si="9"/>
        <v>5.4075254052321498E-8</v>
      </c>
      <c r="S25" s="135">
        <f t="shared" si="10"/>
        <v>5.4107399782843402E-8</v>
      </c>
      <c r="T25" s="135">
        <f t="shared" si="13"/>
        <v>5.4115037784185915E-8</v>
      </c>
      <c r="U25" s="135">
        <f t="shared" si="3"/>
        <v>5.4116853220875782E-8</v>
      </c>
      <c r="V25" s="135">
        <f t="shared" si="4"/>
        <v>5.4117284653543152E-8</v>
      </c>
      <c r="W25" s="135">
        <f t="shared" si="15"/>
        <v>5.4117387238150627E-8</v>
      </c>
      <c r="X25" s="135">
        <f t="shared" si="15"/>
        <v>5.4117411663057169E-8</v>
      </c>
      <c r="Y25" s="135">
        <f t="shared" si="15"/>
        <v>5.4117417436216897E-8</v>
      </c>
      <c r="Z25" s="135">
        <f t="shared" si="15"/>
        <v>5.4117418768484526E-8</v>
      </c>
      <c r="AA25" s="135">
        <f t="shared" si="15"/>
        <v>5.4117419101551434E-8</v>
      </c>
      <c r="AB25" s="135">
        <f t="shared" si="15"/>
        <v>5.4117419212573736E-8</v>
      </c>
      <c r="AC25" s="135">
        <f t="shared" si="15"/>
        <v>5.4117419212573736E-8</v>
      </c>
      <c r="AD25" s="86">
        <f t="shared" si="11"/>
        <v>5.4117419212573736E-6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3.7279571707404813E-8</v>
      </c>
      <c r="O33" s="126">
        <f>(1-O$34)-(1-O$34)*(1-M33)</f>
        <v>4.7328879815289326E-8</v>
      </c>
      <c r="P33" s="126">
        <f t="shared" si="7"/>
        <v>4.9630945131440285E-8</v>
      </c>
      <c r="Q33" s="126">
        <f t="shared" si="8"/>
        <v>5.0164482123804532E-8</v>
      </c>
      <c r="R33" s="135">
        <f t="shared" si="9"/>
        <v>5.0290458353252632E-8</v>
      </c>
      <c r="S33" s="135">
        <f t="shared" si="10"/>
        <v>5.0320354105792831E-8</v>
      </c>
      <c r="T33" s="135">
        <f t="shared" si="13"/>
        <v>5.0327457534748987E-8</v>
      </c>
      <c r="U33" s="135">
        <f t="shared" si="3"/>
        <v>5.0329145850902535E-8</v>
      </c>
      <c r="V33" s="135">
        <f t="shared" si="4"/>
        <v>5.0329547196525937E-8</v>
      </c>
      <c r="W33" s="135">
        <f t="shared" si="15"/>
        <v>5.0329642564683752E-8</v>
      </c>
      <c r="X33" s="135">
        <f t="shared" si="15"/>
        <v>5.0329665213233454E-8</v>
      </c>
      <c r="Y33" s="135">
        <f t="shared" si="15"/>
        <v>5.0329670653326275E-8</v>
      </c>
      <c r="Z33" s="135">
        <f t="shared" si="15"/>
        <v>5.0329671874571602E-8</v>
      </c>
      <c r="AA33" s="135">
        <f t="shared" si="15"/>
        <v>5.0329672207638509E-8</v>
      </c>
      <c r="AB33" s="135">
        <f t="shared" si="15"/>
        <v>5.0329672318660812E-8</v>
      </c>
      <c r="AC33" s="135">
        <f t="shared" si="15"/>
        <v>5.0329672318660812E-8</v>
      </c>
      <c r="AD33" s="86">
        <f t="shared" si="11"/>
        <v>5.0329672318660812E-6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0.51859559163433189</v>
      </c>
      <c r="O34" s="132">
        <f>(K36*L40-L39)/(E34*O44*L40-L39)</f>
        <v>0.38882529144069461</v>
      </c>
      <c r="P34" s="132">
        <f>(K36*L40-L39)/(E34*P44*L40-L39)</f>
        <v>0.3590978997398635</v>
      </c>
      <c r="Q34" s="132">
        <f>(K36*L40-L39)/(E34*Q44*L40-L39)</f>
        <v>0.35220814693563474</v>
      </c>
      <c r="R34" s="138">
        <f>(K36*L40-L39)/(E34*R44*L40-L39)</f>
        <v>0.35058137124224376</v>
      </c>
      <c r="S34" s="138">
        <f>(K36*L40-L39)/(E34*S44*L40-L39)</f>
        <v>0.35019531593517611</v>
      </c>
      <c r="T34" s="138">
        <f>(K36*L40-L39)/(E34*T44*L40-L39)</f>
        <v>0.3501035868327137</v>
      </c>
      <c r="U34" s="138">
        <f>(K36*L40-L39)/(E34*U44*L40-L39)</f>
        <v>0.35008178500850162</v>
      </c>
      <c r="V34" s="138">
        <f t="shared" ref="V34:AC34" si="17">($K36*$L40-$L39)/($E34*V44*$L40-$L39)</f>
        <v>0.35007660287011999</v>
      </c>
      <c r="W34" s="138">
        <f t="shared" si="17"/>
        <v>0.35007537109216685</v>
      </c>
      <c r="X34" s="138">
        <f t="shared" si="17"/>
        <v>0.35007507830127005</v>
      </c>
      <c r="Y34" s="138">
        <f t="shared" si="17"/>
        <v>0.35007500870545522</v>
      </c>
      <c r="Z34" s="138">
        <f t="shared" si="17"/>
        <v>0.35007499216266486</v>
      </c>
      <c r="AA34" s="138">
        <f t="shared" si="17"/>
        <v>0.35007498823047539</v>
      </c>
      <c r="AB34" s="138">
        <f t="shared" si="17"/>
        <v>0.35007498729580117</v>
      </c>
      <c r="AC34" s="138">
        <f t="shared" si="17"/>
        <v>0.35007498707363099</v>
      </c>
      <c r="AD34" s="88">
        <f t="shared" si="11"/>
        <v>35.007498707363098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65</v>
      </c>
      <c r="K35" s="134"/>
      <c r="L35" s="165">
        <f>AD15</f>
        <v>64.99236433191156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WS_Tables!D42*1000000</f>
        <v>897640</v>
      </c>
      <c r="L36" s="219">
        <f>L35-J35</f>
        <v>-7.635668088440184E-3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</v>
      </c>
      <c r="Q40" s="74">
        <f t="shared" si="18"/>
        <v>1.0000000000000002</v>
      </c>
      <c r="R40" s="74">
        <f t="shared" si="18"/>
        <v>1.0000000000000002</v>
      </c>
      <c r="S40" s="74">
        <f t="shared" si="18"/>
        <v>1.0000000000000002</v>
      </c>
      <c r="T40" s="74">
        <f t="shared" si="18"/>
        <v>1</v>
      </c>
      <c r="U40" s="74">
        <f t="shared" si="18"/>
        <v>1.0000000000000002</v>
      </c>
      <c r="V40" s="74">
        <f t="shared" si="18"/>
        <v>1.0000000000000002</v>
      </c>
      <c r="W40" s="74">
        <f t="shared" si="18"/>
        <v>1.0000000000000004</v>
      </c>
      <c r="X40" s="74">
        <f t="shared" si="18"/>
        <v>1.0000000000000002</v>
      </c>
      <c r="Y40" s="74">
        <f t="shared" si="18"/>
        <v>1.0000000000000002</v>
      </c>
      <c r="Z40" s="74">
        <f t="shared" si="18"/>
        <v>1.0000000000000004</v>
      </c>
      <c r="AA40" s="74">
        <f t="shared" si="18"/>
        <v>1.0000000000000002</v>
      </c>
      <c r="AB40" s="74">
        <f t="shared" si="18"/>
        <v>1.0000000000000002</v>
      </c>
      <c r="AC40" s="74">
        <f t="shared" si="18"/>
        <v>1.0000000000000002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1.0698747229424825</v>
      </c>
      <c r="P44" s="30">
        <f t="shared" si="20"/>
        <v>1.092988304953898</v>
      </c>
      <c r="Q44" s="30">
        <f t="shared" si="20"/>
        <v>1.0989021398902203</v>
      </c>
      <c r="R44" s="30">
        <f t="shared" si="20"/>
        <v>1.1003324073655085</v>
      </c>
      <c r="S44" s="30">
        <f t="shared" si="20"/>
        <v>1.100673779588031</v>
      </c>
      <c r="T44" s="75">
        <f t="shared" si="20"/>
        <v>1.1007550024095469</v>
      </c>
      <c r="U44" s="75">
        <f t="shared" si="20"/>
        <v>1.1007743134013523</v>
      </c>
      <c r="V44" s="75">
        <f t="shared" si="20"/>
        <v>1.100778903840411</v>
      </c>
      <c r="W44" s="75">
        <f t="shared" si="20"/>
        <v>1.1007799949932917</v>
      </c>
      <c r="X44" s="75">
        <f t="shared" si="20"/>
        <v>1.1007802543590492</v>
      </c>
      <c r="Y44" s="75">
        <f t="shared" si="20"/>
        <v>1.1007803160098386</v>
      </c>
      <c r="Z44" s="75">
        <f t="shared" si="20"/>
        <v>1.1007803306641155</v>
      </c>
      <c r="AA44" s="75">
        <f t="shared" si="20"/>
        <v>1.1007803341474092</v>
      </c>
      <c r="AB44" s="75">
        <f t="shared" si="20"/>
        <v>1.1007803349753815</v>
      </c>
      <c r="AC44" s="75">
        <f t="shared" si="20"/>
        <v>1.100780335172189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324" t="s">
        <v>116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9729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C2" sqref="A1:XFD1048576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1.0398125283028747E-7</v>
      </c>
      <c r="O5" s="35">
        <f t="shared" ref="O5:O23" si="2">(1-O$34)-(1-O$34)*(1-M5)</f>
        <v>1.2850385522344965E-7</v>
      </c>
      <c r="P5" s="35">
        <f>(1-P$34)-(1-P$34)*(1-M5)</f>
        <v>1.3351734629019063E-7</v>
      </c>
      <c r="Q5" s="35">
        <f>(1-Q$34)-(1-Q$34)*(1-M5)</f>
        <v>1.3462095083127679E-7</v>
      </c>
      <c r="R5" s="139">
        <f>(1-R$34)-(1-R$34)*(1-M5)</f>
        <v>1.3487005778856087E-7</v>
      </c>
      <c r="S5" s="139">
        <f>(1-S$34)-(1-S$34)*(1-M5)</f>
        <v>1.3492661499192593E-7</v>
      </c>
      <c r="T5" s="85">
        <f>(1-T$34)-(1-T$34)*(1-M5)</f>
        <v>1.3493947270681872E-7</v>
      </c>
      <c r="U5" s="85">
        <f t="shared" ref="U5:U33" si="3">(1-U$34)-(1-U$34)*(1-M5)</f>
        <v>1.3494239670119867E-7</v>
      </c>
      <c r="V5" s="85">
        <f t="shared" ref="V5:V33" si="4">(1-V$34)-(1-V$34)*(1-M5)</f>
        <v>1.3494306172479043E-7</v>
      </c>
      <c r="W5" s="85">
        <f t="shared" ref="W5:AC20" si="5">(1-W$34)-(1-W$34)*(1-$M5)</f>
        <v>1.3494321293716638E-7</v>
      </c>
      <c r="X5" s="85">
        <f t="shared" si="5"/>
        <v>1.3494324735408014E-7</v>
      </c>
      <c r="Y5" s="85">
        <f t="shared" si="5"/>
        <v>1.3494325512564131E-7</v>
      </c>
      <c r="Z5" s="85">
        <f t="shared" si="5"/>
        <v>1.3494325690199815E-7</v>
      </c>
      <c r="AA5" s="85">
        <f t="shared" si="5"/>
        <v>1.3494325734608736E-7</v>
      </c>
      <c r="AB5" s="85">
        <f t="shared" si="5"/>
        <v>1.3494325745710967E-7</v>
      </c>
      <c r="AC5" s="85">
        <f t="shared" si="5"/>
        <v>1.3494325745710967E-7</v>
      </c>
      <c r="AD5" s="140">
        <f>100*AC5</f>
        <v>1.3494325745710967E-5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6.3483943213427096E-8</v>
      </c>
      <c r="O8" s="126">
        <f t="shared" si="2"/>
        <v>7.8455790974985007E-8</v>
      </c>
      <c r="P8" s="126">
        <f t="shared" si="7"/>
        <v>8.1516690730865093E-8</v>
      </c>
      <c r="Q8" s="126">
        <f t="shared" si="8"/>
        <v>8.2190477201926626E-8</v>
      </c>
      <c r="R8" s="135">
        <f t="shared" si="9"/>
        <v>8.2342565210780094E-8</v>
      </c>
      <c r="S8" s="135">
        <f t="shared" si="10"/>
        <v>8.2377095145247381E-8</v>
      </c>
      <c r="T8" s="135">
        <f>(1-T$34)-(1-T$34)*(1-M8)</f>
        <v>8.2384945199187598E-8</v>
      </c>
      <c r="U8" s="135">
        <f t="shared" si="3"/>
        <v>8.2386730437811195E-8</v>
      </c>
      <c r="V8" s="135">
        <f t="shared" si="4"/>
        <v>8.2387136446371301E-8</v>
      </c>
      <c r="W8" s="135">
        <f t="shared" si="5"/>
        <v>8.2387228705904647E-8</v>
      </c>
      <c r="X8" s="135">
        <f t="shared" si="5"/>
        <v>8.2387249800142115E-8</v>
      </c>
      <c r="Y8" s="135">
        <f t="shared" si="5"/>
        <v>8.2387254574101121E-8</v>
      </c>
      <c r="Z8" s="135">
        <f t="shared" si="5"/>
        <v>8.2387255573301843E-8</v>
      </c>
      <c r="AA8" s="135">
        <f t="shared" si="5"/>
        <v>8.238725590636875E-8</v>
      </c>
      <c r="AB8" s="135">
        <f t="shared" si="5"/>
        <v>8.238725590636875E-8</v>
      </c>
      <c r="AC8" s="135">
        <f t="shared" si="5"/>
        <v>8.238725590636875E-8</v>
      </c>
      <c r="AD8" s="86">
        <f t="shared" si="11"/>
        <v>8.238725590636875E-6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9.5994297510948456E-8</v>
      </c>
      <c r="O9" s="126">
        <f t="shared" si="2"/>
        <v>1.1863328219785529E-7</v>
      </c>
      <c r="P9" s="126">
        <f t="shared" si="7"/>
        <v>1.2326167952991796E-7</v>
      </c>
      <c r="Q9" s="126">
        <f t="shared" si="8"/>
        <v>1.2428051454627109E-7</v>
      </c>
      <c r="R9" s="135">
        <f t="shared" si="9"/>
        <v>1.2451048725381497E-7</v>
      </c>
      <c r="S9" s="135">
        <f t="shared" si="10"/>
        <v>1.2456270015448467E-7</v>
      </c>
      <c r="T9" s="135">
        <f t="shared" ref="T9:T33" si="13">(1-T$34)-(1-T$34)*(1-M9)</f>
        <v>1.2457457032599706E-7</v>
      </c>
      <c r="U9" s="135">
        <f t="shared" si="3"/>
        <v>1.2457726972225913E-7</v>
      </c>
      <c r="V9" s="135">
        <f t="shared" si="4"/>
        <v>1.2457788356456945E-7</v>
      </c>
      <c r="W9" s="135">
        <f t="shared" si="5"/>
        <v>1.2457802323062594E-7</v>
      </c>
      <c r="X9" s="135">
        <f t="shared" si="5"/>
        <v>1.2457805498300445E-7</v>
      </c>
      <c r="Y9" s="135">
        <f t="shared" si="5"/>
        <v>1.2457806219945411E-7</v>
      </c>
      <c r="Z9" s="135">
        <f t="shared" si="5"/>
        <v>1.2457806386478865E-7</v>
      </c>
      <c r="AA9" s="135">
        <f t="shared" si="5"/>
        <v>1.2457806419785555E-7</v>
      </c>
      <c r="AB9" s="135">
        <f t="shared" si="5"/>
        <v>1.2457806430887786E-7</v>
      </c>
      <c r="AC9" s="135">
        <f t="shared" si="5"/>
        <v>1.2457806430887786E-7</v>
      </c>
      <c r="AD9" s="86">
        <f t="shared" si="11"/>
        <v>1.2457806430887786E-5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5.3767609475841027E-8</v>
      </c>
      <c r="O11" s="126">
        <f t="shared" si="2"/>
        <v>6.6447988666951119E-8</v>
      </c>
      <c r="P11" s="126">
        <f t="shared" si="7"/>
        <v>6.9040412054022227E-8</v>
      </c>
      <c r="Q11" s="126">
        <f t="shared" si="8"/>
        <v>6.9611074238196124E-8</v>
      </c>
      <c r="R11" s="135">
        <f t="shared" si="9"/>
        <v>6.9739884867026092E-8</v>
      </c>
      <c r="S11" s="135">
        <f t="shared" si="10"/>
        <v>6.976913002887386E-8</v>
      </c>
      <c r="T11" s="135">
        <f t="shared" si="13"/>
        <v>6.9775778599456828E-8</v>
      </c>
      <c r="U11" s="135">
        <f t="shared" si="3"/>
        <v>6.9777290612194065E-8</v>
      </c>
      <c r="V11" s="135">
        <f t="shared" si="4"/>
        <v>6.9777634448264791E-8</v>
      </c>
      <c r="W11" s="135">
        <f t="shared" si="5"/>
        <v>6.9777712607965725E-8</v>
      </c>
      <c r="X11" s="135">
        <f t="shared" si="5"/>
        <v>6.9777730371534119E-8</v>
      </c>
      <c r="Y11" s="135">
        <f t="shared" si="5"/>
        <v>6.977773447935931E-8</v>
      </c>
      <c r="Z11" s="135">
        <f t="shared" si="5"/>
        <v>6.977773536753773E-8</v>
      </c>
      <c r="AA11" s="135">
        <f t="shared" si="5"/>
        <v>6.9777735589582335E-8</v>
      </c>
      <c r="AB11" s="135">
        <f t="shared" si="5"/>
        <v>6.9777735589582335E-8</v>
      </c>
      <c r="AC11" s="135">
        <f t="shared" si="5"/>
        <v>6.9777735589582335E-8</v>
      </c>
      <c r="AD11" s="86">
        <f t="shared" si="11"/>
        <v>6.9777735589582335E-6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5.0881581503681161E-8</v>
      </c>
      <c r="O12" s="126">
        <f t="shared" si="2"/>
        <v>6.2881329143671394E-8</v>
      </c>
      <c r="P12" s="126">
        <f t="shared" si="7"/>
        <v>6.5334601728750386E-8</v>
      </c>
      <c r="Q12" s="126">
        <f t="shared" si="8"/>
        <v>6.5874633192741783E-8</v>
      </c>
      <c r="R12" s="135">
        <f t="shared" si="9"/>
        <v>6.5996529685641292E-8</v>
      </c>
      <c r="S12" s="135">
        <f t="shared" si="10"/>
        <v>6.6024205103154543E-8</v>
      </c>
      <c r="T12" s="135">
        <f t="shared" si="13"/>
        <v>6.6030496848057396E-8</v>
      </c>
      <c r="U12" s="135">
        <f t="shared" si="3"/>
        <v>6.6031927592469231E-8</v>
      </c>
      <c r="V12" s="135">
        <f t="shared" si="4"/>
        <v>6.6032252998837748E-8</v>
      </c>
      <c r="W12" s="135">
        <f t="shared" si="5"/>
        <v>6.6032327050713491E-8</v>
      </c>
      <c r="X12" s="135">
        <f t="shared" si="5"/>
        <v>6.6032343815081163E-8</v>
      </c>
      <c r="Y12" s="135">
        <f t="shared" si="5"/>
        <v>6.6032347700861749E-8</v>
      </c>
      <c r="Z12" s="135">
        <f t="shared" si="5"/>
        <v>6.6032348589040168E-8</v>
      </c>
      <c r="AA12" s="135">
        <f t="shared" si="5"/>
        <v>6.6032348700062471E-8</v>
      </c>
      <c r="AB12" s="135">
        <f t="shared" si="5"/>
        <v>6.6032348811084773E-8</v>
      </c>
      <c r="AC12" s="135">
        <f t="shared" si="5"/>
        <v>6.6032348811084773E-8</v>
      </c>
      <c r="AD12" s="86">
        <f t="shared" si="11"/>
        <v>6.6032348811084773E-6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9.0802136254453103E-8</v>
      </c>
      <c r="O13" s="126">
        <f t="shared" si="2"/>
        <v>1.1221661833094032E-7</v>
      </c>
      <c r="P13" s="126">
        <f t="shared" si="7"/>
        <v>1.1659467391567091E-7</v>
      </c>
      <c r="Q13" s="126">
        <f t="shared" si="8"/>
        <v>1.1755840190197375E-7</v>
      </c>
      <c r="R13" s="135">
        <f t="shared" si="9"/>
        <v>1.1777593578177203E-7</v>
      </c>
      <c r="S13" s="135">
        <f t="shared" si="10"/>
        <v>1.17825324608134E-7</v>
      </c>
      <c r="T13" s="135">
        <f t="shared" si="13"/>
        <v>1.1783655273767124E-7</v>
      </c>
      <c r="U13" s="135">
        <f t="shared" si="3"/>
        <v>1.1783910613960558E-7</v>
      </c>
      <c r="V13" s="135">
        <f t="shared" si="4"/>
        <v>1.1783968678624746E-7</v>
      </c>
      <c r="W13" s="135">
        <f t="shared" si="5"/>
        <v>1.1783981890278739E-7</v>
      </c>
      <c r="X13" s="135">
        <f t="shared" si="5"/>
        <v>1.1783984887880905E-7</v>
      </c>
      <c r="Y13" s="135">
        <f t="shared" si="5"/>
        <v>1.178398557621918E-7</v>
      </c>
      <c r="Z13" s="135">
        <f t="shared" si="5"/>
        <v>1.1783985731650404E-7</v>
      </c>
      <c r="AA13" s="135">
        <f t="shared" si="5"/>
        <v>1.1783985764957094E-7</v>
      </c>
      <c r="AB13" s="135">
        <f t="shared" si="5"/>
        <v>1.1783985776059325E-7</v>
      </c>
      <c r="AC13" s="135">
        <f t="shared" si="5"/>
        <v>1.1783985776059325E-7</v>
      </c>
      <c r="AD13" s="86">
        <f t="shared" si="11"/>
        <v>1.1783985776059325E-5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6.2557109603567085E-8</v>
      </c>
      <c r="O14" s="126">
        <f t="shared" si="2"/>
        <v>7.731037598990298E-8</v>
      </c>
      <c r="P14" s="126">
        <f t="shared" si="7"/>
        <v>8.0326588047796577E-8</v>
      </c>
      <c r="Q14" s="126">
        <f t="shared" si="8"/>
        <v>8.0990537609793023E-8</v>
      </c>
      <c r="R14" s="135">
        <f t="shared" si="9"/>
        <v>8.1140405172597241E-8</v>
      </c>
      <c r="S14" s="135">
        <f t="shared" si="10"/>
        <v>8.1174431065811348E-8</v>
      </c>
      <c r="T14" s="135">
        <f t="shared" si="13"/>
        <v>8.1182166544735423E-8</v>
      </c>
      <c r="U14" s="135">
        <f t="shared" si="3"/>
        <v>8.118392558209564E-8</v>
      </c>
      <c r="V14" s="135">
        <f t="shared" si="4"/>
        <v>8.1184325706473714E-8</v>
      </c>
      <c r="W14" s="135">
        <f t="shared" si="5"/>
        <v>8.1184416633739431E-8</v>
      </c>
      <c r="X14" s="135">
        <f t="shared" si="5"/>
        <v>8.1184437394909992E-8</v>
      </c>
      <c r="Y14" s="135">
        <f t="shared" si="5"/>
        <v>8.1184442057846695E-8</v>
      </c>
      <c r="Z14" s="135">
        <f t="shared" si="5"/>
        <v>8.118444316806972E-8</v>
      </c>
      <c r="AA14" s="135">
        <f t="shared" si="5"/>
        <v>8.1184443390114325E-8</v>
      </c>
      <c r="AB14" s="135">
        <f t="shared" si="5"/>
        <v>8.1184443501136627E-8</v>
      </c>
      <c r="AC14" s="135">
        <f t="shared" si="5"/>
        <v>8.1184443501136627E-8</v>
      </c>
      <c r="AD14" s="86">
        <f t="shared" si="11"/>
        <v>8.1184443501136627E-6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0.53945037432657672</v>
      </c>
      <c r="O15" s="130">
        <f t="shared" si="2"/>
        <v>0.66667260560913455</v>
      </c>
      <c r="P15" s="130">
        <f t="shared" si="7"/>
        <v>0.69268238709561936</v>
      </c>
      <c r="Q15" s="130">
        <f t="shared" si="8"/>
        <v>0.69840784084543628</v>
      </c>
      <c r="R15" s="137">
        <f t="shared" si="9"/>
        <v>0.69970019754599588</v>
      </c>
      <c r="S15" s="137">
        <f t="shared" si="10"/>
        <v>0.69999361362428325</v>
      </c>
      <c r="T15" s="137">
        <f t="shared" si="13"/>
        <v>0.70006031915787503</v>
      </c>
      <c r="U15" s="137">
        <f t="shared" si="3"/>
        <v>0.70007548864749869</v>
      </c>
      <c r="V15" s="137">
        <f t="shared" si="4"/>
        <v>0.70007893857450554</v>
      </c>
      <c r="W15" s="137">
        <f t="shared" si="5"/>
        <v>0.70007972318773781</v>
      </c>
      <c r="X15" s="137">
        <f t="shared" si="5"/>
        <v>0.70007990163212508</v>
      </c>
      <c r="Y15" s="137">
        <f t="shared" si="5"/>
        <v>0.70007994221571912</v>
      </c>
      <c r="Z15" s="137">
        <f t="shared" si="5"/>
        <v>0.70007995144564517</v>
      </c>
      <c r="AA15" s="137">
        <f t="shared" si="5"/>
        <v>0.70007995354480668</v>
      </c>
      <c r="AB15" s="137">
        <f t="shared" si="5"/>
        <v>0.70007995402221912</v>
      </c>
      <c r="AC15" s="137">
        <f t="shared" si="5"/>
        <v>0.70007995413079716</v>
      </c>
      <c r="AD15" s="87">
        <f t="shared" si="11"/>
        <v>70.007995413079712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5.0346436131221139E-8</v>
      </c>
      <c r="O18" s="126">
        <f t="shared" si="2"/>
        <v>6.2219976837418756E-8</v>
      </c>
      <c r="P18" s="126">
        <f t="shared" si="7"/>
        <v>6.4647447173271644E-8</v>
      </c>
      <c r="Q18" s="126">
        <f t="shared" si="8"/>
        <v>6.5181798847291361E-8</v>
      </c>
      <c r="R18" s="135">
        <f t="shared" si="9"/>
        <v>6.5302413365664336E-8</v>
      </c>
      <c r="S18" s="135">
        <f t="shared" si="10"/>
        <v>6.532979768270053E-8</v>
      </c>
      <c r="T18" s="135">
        <f t="shared" si="13"/>
        <v>6.5336023147288813E-8</v>
      </c>
      <c r="U18" s="135">
        <f t="shared" si="3"/>
        <v>6.5337438903689815E-8</v>
      </c>
      <c r="V18" s="135">
        <f t="shared" si="4"/>
        <v>6.5337760979389259E-8</v>
      </c>
      <c r="W18" s="135">
        <f t="shared" si="5"/>
        <v>6.5337834143086582E-8</v>
      </c>
      <c r="X18" s="135">
        <f t="shared" si="5"/>
        <v>6.5337850796431951E-8</v>
      </c>
      <c r="Y18" s="135">
        <f t="shared" si="5"/>
        <v>6.5337854571190235E-8</v>
      </c>
      <c r="Z18" s="135">
        <f t="shared" si="5"/>
        <v>6.5337855459368654E-8</v>
      </c>
      <c r="AA18" s="135">
        <f t="shared" si="5"/>
        <v>6.5337855681413259E-8</v>
      </c>
      <c r="AB18" s="135">
        <f t="shared" si="5"/>
        <v>6.5337855681413259E-8</v>
      </c>
      <c r="AC18" s="135">
        <f t="shared" si="5"/>
        <v>6.5337855681413259E-8</v>
      </c>
      <c r="AD18" s="86">
        <f t="shared" si="11"/>
        <v>6.5337855681413259E-6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6.1376491444775638E-8</v>
      </c>
      <c r="O19" s="126">
        <f t="shared" si="2"/>
        <v>7.5851324665698883E-8</v>
      </c>
      <c r="P19" s="126">
        <f t="shared" si="7"/>
        <v>7.8810612813562386E-8</v>
      </c>
      <c r="Q19" s="126">
        <f t="shared" si="8"/>
        <v>7.9462031954413703E-8</v>
      </c>
      <c r="R19" s="135">
        <f t="shared" si="9"/>
        <v>7.9609071002018084E-8</v>
      </c>
      <c r="S19" s="135">
        <f t="shared" si="10"/>
        <v>7.9642454742234747E-8</v>
      </c>
      <c r="T19" s="135">
        <f t="shared" si="13"/>
        <v>7.9650044226831085E-8</v>
      </c>
      <c r="U19" s="135">
        <f t="shared" si="3"/>
        <v>7.9651770179545167E-8</v>
      </c>
      <c r="V19" s="135">
        <f t="shared" si="4"/>
        <v>7.9652162643384372E-8</v>
      </c>
      <c r="W19" s="135">
        <f t="shared" si="5"/>
        <v>7.9652251905315552E-8</v>
      </c>
      <c r="X19" s="135">
        <f t="shared" si="5"/>
        <v>7.9652272222396903E-8</v>
      </c>
      <c r="Y19" s="135">
        <f t="shared" si="5"/>
        <v>7.9652276885333606E-8</v>
      </c>
      <c r="Z19" s="135">
        <f t="shared" si="5"/>
        <v>7.9652277884534328E-8</v>
      </c>
      <c r="AA19" s="135">
        <f t="shared" si="5"/>
        <v>7.9652278106578933E-8</v>
      </c>
      <c r="AB19" s="135">
        <f t="shared" si="5"/>
        <v>7.9652278217601236E-8</v>
      </c>
      <c r="AC19" s="135">
        <f t="shared" si="5"/>
        <v>7.9652278217601236E-8</v>
      </c>
      <c r="AD19" s="86">
        <f t="shared" si="11"/>
        <v>7.9652278217601236E-6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2.3592974196517957E-7</v>
      </c>
      <c r="O20" s="126">
        <f t="shared" si="2"/>
        <v>2.9157064906915053E-7</v>
      </c>
      <c r="P20" s="126">
        <f t="shared" si="7"/>
        <v>3.0294608099890041E-7</v>
      </c>
      <c r="Q20" s="126">
        <f t="shared" si="8"/>
        <v>3.0545012008609262E-7</v>
      </c>
      <c r="R20" s="135">
        <f t="shared" si="9"/>
        <v>3.060153350720185E-7</v>
      </c>
      <c r="S20" s="135">
        <f t="shared" si="10"/>
        <v>3.0614366119952052E-7</v>
      </c>
      <c r="T20" s="135">
        <f t="shared" si="13"/>
        <v>3.0617283497402781E-7</v>
      </c>
      <c r="U20" s="135">
        <f t="shared" si="3"/>
        <v>3.0617946933375606E-7</v>
      </c>
      <c r="V20" s="135">
        <f t="shared" si="4"/>
        <v>3.0618097823786883E-7</v>
      </c>
      <c r="W20" s="135">
        <f t="shared" si="5"/>
        <v>3.0618132129678344E-7</v>
      </c>
      <c r="X20" s="135">
        <f t="shared" si="5"/>
        <v>3.0618139934546207E-7</v>
      </c>
      <c r="Y20" s="135">
        <f t="shared" si="5"/>
        <v>3.0618141710903046E-7</v>
      </c>
      <c r="Z20" s="135">
        <f t="shared" si="5"/>
        <v>3.0618142121685565E-7</v>
      </c>
      <c r="AA20" s="135">
        <f t="shared" si="5"/>
        <v>3.0618142210503407E-7</v>
      </c>
      <c r="AB20" s="135">
        <f t="shared" si="5"/>
        <v>3.0618142232707868E-7</v>
      </c>
      <c r="AC20" s="135">
        <f t="shared" si="5"/>
        <v>3.0618142232707868E-7</v>
      </c>
      <c r="AD20" s="86">
        <f t="shared" si="11"/>
        <v>3.0618142232707868E-5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4.6301485978617052E-8</v>
      </c>
      <c r="O21" s="126">
        <f t="shared" si="2"/>
        <v>5.7221078653135748E-8</v>
      </c>
      <c r="P21" s="126">
        <f t="shared" si="7"/>
        <v>5.9453520440122531E-8</v>
      </c>
      <c r="Q21" s="126">
        <f t="shared" si="8"/>
        <v>5.9944941011025321E-8</v>
      </c>
      <c r="R21" s="135">
        <f t="shared" si="9"/>
        <v>6.0055865058750157E-8</v>
      </c>
      <c r="S21" s="135">
        <f t="shared" si="10"/>
        <v>6.0081049246818452E-8</v>
      </c>
      <c r="T21" s="135">
        <f t="shared" si="13"/>
        <v>6.0086774666956444E-8</v>
      </c>
      <c r="U21" s="135">
        <f t="shared" si="3"/>
        <v>6.0088076625497422E-8</v>
      </c>
      <c r="V21" s="135">
        <f t="shared" si="4"/>
        <v>6.0088372721978089E-8</v>
      </c>
      <c r="W21" s="135">
        <f t="shared" ref="W21:AC33" si="15">(1-W$34)-(1-W$34)*(1-$M21)</f>
        <v>6.0088440112515684E-8</v>
      </c>
      <c r="X21" s="135">
        <f t="shared" si="15"/>
        <v>6.0088455433593424E-8</v>
      </c>
      <c r="Y21" s="135">
        <f t="shared" si="15"/>
        <v>6.00884588752848E-8</v>
      </c>
      <c r="Z21" s="135">
        <f t="shared" si="15"/>
        <v>6.008845976346322E-8</v>
      </c>
      <c r="AA21" s="135">
        <f t="shared" si="15"/>
        <v>6.0088459874485523E-8</v>
      </c>
      <c r="AB21" s="135">
        <f t="shared" si="15"/>
        <v>6.0088459985507825E-8</v>
      </c>
      <c r="AC21" s="135">
        <f t="shared" si="15"/>
        <v>6.0088459985507825E-8</v>
      </c>
      <c r="AD21" s="86">
        <f t="shared" si="11"/>
        <v>6.0088459985507825E-6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4.7850372331126323E-8</v>
      </c>
      <c r="O22" s="126">
        <f t="shared" si="2"/>
        <v>5.9135249363961861E-8</v>
      </c>
      <c r="P22" s="126">
        <f t="shared" si="7"/>
        <v>6.1442371190878475E-8</v>
      </c>
      <c r="Q22" s="126">
        <f t="shared" si="8"/>
        <v>6.195023083410689E-8</v>
      </c>
      <c r="R22" s="135">
        <f t="shared" si="9"/>
        <v>6.2064865580246931E-8</v>
      </c>
      <c r="S22" s="135">
        <f t="shared" si="10"/>
        <v>6.2090892205546311E-8</v>
      </c>
      <c r="T22" s="135">
        <f t="shared" si="13"/>
        <v>6.2096809139156051E-8</v>
      </c>
      <c r="U22" s="135">
        <f t="shared" si="3"/>
        <v>6.2098154729461896E-8</v>
      </c>
      <c r="V22" s="135">
        <f t="shared" si="4"/>
        <v>6.2098460706927483E-8</v>
      </c>
      <c r="W22" s="135">
        <f t="shared" si="15"/>
        <v>6.2098530317911127E-8</v>
      </c>
      <c r="X22" s="135">
        <f t="shared" si="15"/>
        <v>6.2098546194100379E-8</v>
      </c>
      <c r="Y22" s="135">
        <f t="shared" si="15"/>
        <v>6.2098549746814058E-8</v>
      </c>
      <c r="Z22" s="135">
        <f t="shared" si="15"/>
        <v>6.2098550523970175E-8</v>
      </c>
      <c r="AA22" s="135">
        <f t="shared" si="15"/>
        <v>6.209855074601478E-8</v>
      </c>
      <c r="AB22" s="135">
        <f t="shared" si="15"/>
        <v>6.209855074601478E-8</v>
      </c>
      <c r="AC22" s="135">
        <f t="shared" si="15"/>
        <v>6.2098550857037083E-8</v>
      </c>
      <c r="AD22" s="86">
        <f t="shared" si="11"/>
        <v>6.2098550857037083E-6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4.4656973452461557E-8</v>
      </c>
      <c r="O23" s="126">
        <f t="shared" si="2"/>
        <v>5.5188729586319596E-8</v>
      </c>
      <c r="P23" s="126">
        <f t="shared" si="7"/>
        <v>5.7341880688177582E-8</v>
      </c>
      <c r="Q23" s="126">
        <f t="shared" si="8"/>
        <v>5.7815847220865635E-8</v>
      </c>
      <c r="R23" s="135">
        <f t="shared" si="9"/>
        <v>5.7922831531165286E-8</v>
      </c>
      <c r="S23" s="135">
        <f t="shared" si="10"/>
        <v>5.794712121254264E-8</v>
      </c>
      <c r="T23" s="135">
        <f t="shared" si="13"/>
        <v>5.7952643239822521E-8</v>
      </c>
      <c r="U23" s="135">
        <f t="shared" si="3"/>
        <v>5.7953899013085675E-8</v>
      </c>
      <c r="V23" s="135">
        <f t="shared" si="4"/>
        <v>5.7954184673469911E-8</v>
      </c>
      <c r="W23" s="135">
        <f t="shared" si="15"/>
        <v>5.7954249621516851E-8</v>
      </c>
      <c r="X23" s="135">
        <f t="shared" si="15"/>
        <v>5.7954264387483079E-8</v>
      </c>
      <c r="Y23" s="135">
        <f t="shared" si="15"/>
        <v>5.7954267718152153E-8</v>
      </c>
      <c r="Z23" s="135">
        <f t="shared" si="15"/>
        <v>5.795426849530827E-8</v>
      </c>
      <c r="AA23" s="135">
        <f t="shared" si="15"/>
        <v>5.7954268606330572E-8</v>
      </c>
      <c r="AB23" s="135">
        <f t="shared" si="15"/>
        <v>5.7954268717352875E-8</v>
      </c>
      <c r="AC23" s="135">
        <f t="shared" si="15"/>
        <v>5.7954268717352875E-8</v>
      </c>
      <c r="AD23" s="86">
        <f t="shared" si="11"/>
        <v>5.7954268717352875E-6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4.2180269499425549E-8</v>
      </c>
      <c r="O24" s="126">
        <f>(1-O$34)-(1-O$34)*(1-M24)</f>
        <v>5.2127927863132584E-8</v>
      </c>
      <c r="P24" s="126">
        <f t="shared" si="7"/>
        <v>5.4161663709528796E-8</v>
      </c>
      <c r="Q24" s="126">
        <f t="shared" si="8"/>
        <v>5.4609343824729706E-8</v>
      </c>
      <c r="R24" s="135">
        <f t="shared" si="9"/>
        <v>5.4710394770118853E-8</v>
      </c>
      <c r="S24" s="135">
        <f t="shared" si="10"/>
        <v>5.4733337306878127E-8</v>
      </c>
      <c r="T24" s="135">
        <f t="shared" si="13"/>
        <v>5.4738553023625514E-8</v>
      </c>
      <c r="U24" s="135">
        <f t="shared" si="3"/>
        <v>5.4739739185905023E-8</v>
      </c>
      <c r="V24" s="135">
        <f t="shared" si="4"/>
        <v>5.4740008970100007E-8</v>
      </c>
      <c r="W24" s="135">
        <f t="shared" si="15"/>
        <v>5.4740070254410966E-8</v>
      </c>
      <c r="X24" s="135">
        <f t="shared" si="15"/>
        <v>5.4740084243221077E-8</v>
      </c>
      <c r="Y24" s="135">
        <f t="shared" si="15"/>
        <v>5.4740087462867848E-8</v>
      </c>
      <c r="Z24" s="135">
        <f t="shared" si="15"/>
        <v>5.4740088129001663E-8</v>
      </c>
      <c r="AA24" s="135">
        <f t="shared" si="15"/>
        <v>5.4740088351046268E-8</v>
      </c>
      <c r="AB24" s="135">
        <f t="shared" si="15"/>
        <v>5.4740088351046268E-8</v>
      </c>
      <c r="AC24" s="135">
        <f t="shared" si="15"/>
        <v>5.4740088351046268E-8</v>
      </c>
      <c r="AD24" s="86">
        <f t="shared" si="11"/>
        <v>5.4740088351046268E-6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4.4918602948307296E-8</v>
      </c>
      <c r="O25" s="126">
        <f>(1-O$34)-(1-O$34)*(1-M25)</f>
        <v>5.5512060948004205E-8</v>
      </c>
      <c r="P25" s="126">
        <f t="shared" si="7"/>
        <v>5.7677826514890285E-8</v>
      </c>
      <c r="Q25" s="126">
        <f t="shared" si="8"/>
        <v>5.8154569826385227E-8</v>
      </c>
      <c r="R25" s="135">
        <f t="shared" si="9"/>
        <v>5.8262180968604582E-8</v>
      </c>
      <c r="S25" s="135">
        <f t="shared" si="10"/>
        <v>5.8286612980573693E-8</v>
      </c>
      <c r="T25" s="135">
        <f t="shared" si="13"/>
        <v>5.829216731534359E-8</v>
      </c>
      <c r="U25" s="135">
        <f t="shared" si="3"/>
        <v>5.8293430527101009E-8</v>
      </c>
      <c r="V25" s="135">
        <f t="shared" si="4"/>
        <v>5.8293717741797479E-8</v>
      </c>
      <c r="W25" s="135">
        <f t="shared" si="15"/>
        <v>5.8293783022911327E-8</v>
      </c>
      <c r="X25" s="135">
        <f t="shared" si="15"/>
        <v>5.8293797899899857E-8</v>
      </c>
      <c r="Y25" s="135">
        <f t="shared" si="15"/>
        <v>5.8293801341591234E-8</v>
      </c>
      <c r="Z25" s="135">
        <f t="shared" si="15"/>
        <v>5.8293802118747351E-8</v>
      </c>
      <c r="AA25" s="135">
        <f t="shared" si="15"/>
        <v>5.8293802229769653E-8</v>
      </c>
      <c r="AB25" s="135">
        <f t="shared" si="15"/>
        <v>5.8293802340791956E-8</v>
      </c>
      <c r="AC25" s="135">
        <f t="shared" si="15"/>
        <v>5.8293802340791956E-8</v>
      </c>
      <c r="AD25" s="86">
        <f t="shared" si="11"/>
        <v>5.8293802340791956E-6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4.1774692816076708E-8</v>
      </c>
      <c r="O33" s="126">
        <f>(1-O$34)-(1-O$34)*(1-M33)</f>
        <v>5.1626701247364792E-8</v>
      </c>
      <c r="P33" s="126">
        <f t="shared" si="7"/>
        <v>5.3640882180516769E-8</v>
      </c>
      <c r="Q33" s="126">
        <f t="shared" si="8"/>
        <v>5.40842576279843E-8</v>
      </c>
      <c r="R33" s="135">
        <f t="shared" si="9"/>
        <v>5.4184336906182295E-8</v>
      </c>
      <c r="S33" s="135">
        <f t="shared" si="10"/>
        <v>5.4207058841626576E-8</v>
      </c>
      <c r="T33" s="135">
        <f t="shared" si="13"/>
        <v>5.4212224487315552E-8</v>
      </c>
      <c r="U33" s="135">
        <f t="shared" si="3"/>
        <v>5.4213399214297908E-8</v>
      </c>
      <c r="V33" s="135">
        <f t="shared" si="4"/>
        <v>5.4213666333957633E-8</v>
      </c>
      <c r="W33" s="135">
        <f t="shared" si="15"/>
        <v>5.4213727174179382E-8</v>
      </c>
      <c r="X33" s="135">
        <f t="shared" si="15"/>
        <v>5.4213740940944888E-8</v>
      </c>
      <c r="Y33" s="135">
        <f t="shared" si="15"/>
        <v>5.4213744049569357E-8</v>
      </c>
      <c r="Z33" s="135">
        <f t="shared" si="15"/>
        <v>5.4213744826725474E-8</v>
      </c>
      <c r="AA33" s="135">
        <f t="shared" si="15"/>
        <v>5.4213744937747776E-8</v>
      </c>
      <c r="AB33" s="135">
        <f t="shared" si="15"/>
        <v>5.4213745048770079E-8</v>
      </c>
      <c r="AC33" s="135">
        <f t="shared" si="15"/>
        <v>5.4213745048770079E-8</v>
      </c>
      <c r="AD33" s="86">
        <f t="shared" si="11"/>
        <v>5.4213745048770079E-6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0.46054848887042638</v>
      </c>
      <c r="O34" s="132">
        <f>(K36*L40-L39)/(E34*O44*L40-L39)</f>
        <v>0.33332598948792691</v>
      </c>
      <c r="P34" s="132">
        <f>(K36*L40-L39)/(E34*P44*L40-L39)</f>
        <v>0.3073161531901028</v>
      </c>
      <c r="Q34" s="132">
        <f>(K36*L40-L39)/(E34*Q44*L40-L39)</f>
        <v>0.30159068737483308</v>
      </c>
      <c r="R34" s="138">
        <f>(K36*L40-L39)/(E34*R44*L40-L39)</f>
        <v>0.30029832795084416</v>
      </c>
      <c r="S34" s="138">
        <f>(K36*L40-L39)/(E34*S44*L40-L39)</f>
        <v>0.30000491125423062</v>
      </c>
      <c r="T34" s="138">
        <f>(K36*L40-L39)/(E34*T44*L40-L39)</f>
        <v>0.2999382055800679</v>
      </c>
      <c r="U34" s="138">
        <f>(K36*L40-L39)/(E34*U44*L40-L39)</f>
        <v>0.29992303605847698</v>
      </c>
      <c r="V34" s="138">
        <f t="shared" ref="V34:AC34" si="17">($K36*$L40-$L39)/($E34*V44*$L40-$L39)</f>
        <v>0.29991958612420005</v>
      </c>
      <c r="W34" s="138">
        <f t="shared" si="17"/>
        <v>0.29991880150931433</v>
      </c>
      <c r="X34" s="138">
        <f t="shared" si="17"/>
        <v>0.29991862306455108</v>
      </c>
      <c r="Y34" s="138">
        <f t="shared" si="17"/>
        <v>0.29991858248087139</v>
      </c>
      <c r="Z34" s="138">
        <f t="shared" si="17"/>
        <v>0.29991857325092597</v>
      </c>
      <c r="AA34" s="138">
        <f t="shared" si="17"/>
        <v>0.29991857115175996</v>
      </c>
      <c r="AB34" s="138">
        <f t="shared" si="17"/>
        <v>0.29991857067434663</v>
      </c>
      <c r="AC34" s="138">
        <f t="shared" si="17"/>
        <v>0.29991857056576837</v>
      </c>
      <c r="AD34" s="88">
        <f t="shared" si="11"/>
        <v>29.991857056576837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70</v>
      </c>
      <c r="K35" s="134"/>
      <c r="L35" s="195">
        <f>AD15</f>
        <v>70.007995413079712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WS_Tables!D37*1000000</f>
        <v>885510</v>
      </c>
      <c r="L36" s="219">
        <f>L35-J35</f>
        <v>7.995413079711966E-3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218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 t="s">
        <v>39</v>
      </c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1.0000000000000002</v>
      </c>
      <c r="P40" s="74">
        <f t="shared" si="18"/>
        <v>1.0000000000000002</v>
      </c>
      <c r="Q40" s="74">
        <f t="shared" si="18"/>
        <v>1</v>
      </c>
      <c r="R40" s="74">
        <f t="shared" si="18"/>
        <v>1</v>
      </c>
      <c r="S40" s="74">
        <f t="shared" si="18"/>
        <v>1.0000000000000004</v>
      </c>
      <c r="T40" s="74">
        <f t="shared" si="18"/>
        <v>1</v>
      </c>
      <c r="U40" s="74">
        <f t="shared" si="18"/>
        <v>1.0000000000000002</v>
      </c>
      <c r="V40" s="74">
        <f t="shared" si="18"/>
        <v>1.0000000000000002</v>
      </c>
      <c r="W40" s="74">
        <f t="shared" si="18"/>
        <v>1</v>
      </c>
      <c r="X40" s="74">
        <f t="shared" si="18"/>
        <v>1.0000000000000002</v>
      </c>
      <c r="Y40" s="74">
        <f t="shared" si="18"/>
        <v>1.0000000000000002</v>
      </c>
      <c r="Z40" s="74">
        <f t="shared" si="18"/>
        <v>1.0000000000000004</v>
      </c>
      <c r="AA40" s="74">
        <f t="shared" si="18"/>
        <v>1</v>
      </c>
      <c r="AB40" s="74">
        <f t="shared" si="18"/>
        <v>1.0000000000000004</v>
      </c>
      <c r="AC40" s="74">
        <f t="shared" si="18"/>
        <v>1.0000000000000004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1.079907480471503</v>
      </c>
      <c r="P44" s="30">
        <f t="shared" si="20"/>
        <v>1.1043872505965009</v>
      </c>
      <c r="Q44" s="30">
        <f t="shared" si="20"/>
        <v>1.1103429365946966</v>
      </c>
      <c r="R44" s="30">
        <f t="shared" si="20"/>
        <v>1.1117186778300889</v>
      </c>
      <c r="S44" s="30">
        <f t="shared" si="20"/>
        <v>1.1120326765131578</v>
      </c>
      <c r="T44" s="75">
        <f t="shared" si="20"/>
        <v>1.1121041470272721</v>
      </c>
      <c r="U44" s="75">
        <f t="shared" si="20"/>
        <v>1.1121204045568789</v>
      </c>
      <c r="V44" s="75">
        <f t="shared" si="20"/>
        <v>1.1121241021613353</v>
      </c>
      <c r="W44" s="75">
        <f t="shared" si="20"/>
        <v>1.1121249431154598</v>
      </c>
      <c r="X44" s="75">
        <f t="shared" si="20"/>
        <v>1.1121251343740561</v>
      </c>
      <c r="Y44" s="75">
        <f t="shared" si="20"/>
        <v>1.1121251778720167</v>
      </c>
      <c r="Z44" s="75">
        <f t="shared" si="20"/>
        <v>1.1121251877647584</v>
      </c>
      <c r="AA44" s="75">
        <f t="shared" si="20"/>
        <v>1.1121251900146645</v>
      </c>
      <c r="AB44" s="75">
        <f t="shared" si="20"/>
        <v>1.1121251905263605</v>
      </c>
      <c r="AC44" s="75">
        <f t="shared" si="20"/>
        <v>1.1121251906427356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324" t="s">
        <v>116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0513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A2" zoomScale="70" zoomScaleNormal="70" workbookViewId="0">
      <selection activeCell="P29" sqref="P29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1.1573271230247428E-7</v>
      </c>
      <c r="O5" s="35">
        <f t="shared" ref="O5:O23" si="2">(1-O$34)-(1-O$34)*(1-M5)</f>
        <v>1.3905665685598478E-7</v>
      </c>
      <c r="P5" s="35">
        <f>(1-P$34)-(1-P$34)*(1-M5)</f>
        <v>1.4342272225409403E-7</v>
      </c>
      <c r="Q5" s="35">
        <f>(1-Q$34)-(1-Q$34)*(1-M5)</f>
        <v>1.4433465889140962E-7</v>
      </c>
      <c r="R5" s="139">
        <f>(1-R$34)-(1-R$34)*(1-M5)</f>
        <v>1.445297993507566E-7</v>
      </c>
      <c r="S5" s="139">
        <f>(1-S$34)-(1-S$34)*(1-M5)</f>
        <v>1.445717686676673E-7</v>
      </c>
      <c r="T5" s="85">
        <f>(1-T$34)-(1-T$34)*(1-M5)</f>
        <v>1.4458080488388703E-7</v>
      </c>
      <c r="U5" s="85">
        <f t="shared" ref="U5:U33" si="3">(1-U$34)-(1-U$34)*(1-M5)</f>
        <v>1.4458275088280459E-7</v>
      </c>
      <c r="V5" s="85">
        <f t="shared" ref="V5:V33" si="4">(1-V$34)-(1-V$34)*(1-M5)</f>
        <v>1.4458316999199639E-7</v>
      </c>
      <c r="W5" s="85">
        <f t="shared" ref="W5:AC20" si="5">(1-W$34)-(1-W$34)*(1-$M5)</f>
        <v>1.4458326025312829E-7</v>
      </c>
      <c r="X5" s="85">
        <f t="shared" si="5"/>
        <v>1.4458327968203122E-7</v>
      </c>
      <c r="Y5" s="85">
        <f t="shared" si="5"/>
        <v>1.4458328390087871E-7</v>
      </c>
      <c r="Z5" s="85">
        <f t="shared" si="5"/>
        <v>1.4458328478905713E-7</v>
      </c>
      <c r="AA5" s="85">
        <f t="shared" si="5"/>
        <v>1.4458328501110174E-7</v>
      </c>
      <c r="AB5" s="85">
        <f t="shared" si="5"/>
        <v>1.4458328501110174E-7</v>
      </c>
      <c r="AC5" s="85">
        <f t="shared" si="5"/>
        <v>1.4458328501110174E-7</v>
      </c>
      <c r="AD5" s="140">
        <f>100*AC5</f>
        <v>1.4458328501110174E-5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7.065859219945736E-8</v>
      </c>
      <c r="O8" s="126">
        <f t="shared" si="2"/>
        <v>8.4898620356099741E-8</v>
      </c>
      <c r="P8" s="126">
        <f t="shared" si="7"/>
        <v>8.7564245521143391E-8</v>
      </c>
      <c r="Q8" s="126">
        <f t="shared" si="8"/>
        <v>8.8121012598030291E-8</v>
      </c>
      <c r="R8" s="135">
        <f t="shared" si="9"/>
        <v>8.8240152074092748E-8</v>
      </c>
      <c r="S8" s="135">
        <f t="shared" si="10"/>
        <v>8.8265775799456492E-8</v>
      </c>
      <c r="T8" s="135">
        <f>(1-T$34)-(1-T$34)*(1-M8)</f>
        <v>8.8271292719710459E-8</v>
      </c>
      <c r="U8" s="135">
        <f t="shared" si="3"/>
        <v>8.827248076936911E-8</v>
      </c>
      <c r="V8" s="135">
        <f t="shared" si="4"/>
        <v>8.8272736675776287E-8</v>
      </c>
      <c r="W8" s="135">
        <f t="shared" si="5"/>
        <v>8.8272791742838308E-8</v>
      </c>
      <c r="X8" s="135">
        <f t="shared" si="5"/>
        <v>8.8272803622224671E-8</v>
      </c>
      <c r="Y8" s="135">
        <f t="shared" si="5"/>
        <v>8.8272806175737628E-8</v>
      </c>
      <c r="Z8" s="135">
        <f t="shared" si="5"/>
        <v>8.827280673084914E-8</v>
      </c>
      <c r="AA8" s="135">
        <f t="shared" si="5"/>
        <v>8.8272806841871443E-8</v>
      </c>
      <c r="AB8" s="135">
        <f t="shared" si="5"/>
        <v>8.8272806841871443E-8</v>
      </c>
      <c r="AC8" s="135">
        <f t="shared" si="5"/>
        <v>8.8272806841871443E-8</v>
      </c>
      <c r="AD8" s="86">
        <f t="shared" si="11"/>
        <v>8.8272806841871443E-6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1.0684310991493362E-7</v>
      </c>
      <c r="O9" s="126">
        <f t="shared" si="2"/>
        <v>1.2837550733557634E-7</v>
      </c>
      <c r="P9" s="126">
        <f t="shared" si="7"/>
        <v>1.3240620877486009E-7</v>
      </c>
      <c r="Q9" s="126">
        <f t="shared" si="8"/>
        <v>1.3324809822190531E-7</v>
      </c>
      <c r="R9" s="135">
        <f t="shared" si="9"/>
        <v>1.3342824956019683E-7</v>
      </c>
      <c r="S9" s="135">
        <f t="shared" si="10"/>
        <v>1.3346699512251092E-7</v>
      </c>
      <c r="T9" s="135">
        <f t="shared" ref="T9:T33" si="13">(1-T$34)-(1-T$34)*(1-M9)</f>
        <v>1.3347533733831796E-7</v>
      </c>
      <c r="U9" s="135">
        <f t="shared" si="3"/>
        <v>1.334771339012164E-7</v>
      </c>
      <c r="V9" s="135">
        <f t="shared" si="4"/>
        <v>1.3347752081394049E-7</v>
      </c>
      <c r="W9" s="135">
        <f t="shared" si="5"/>
        <v>1.3347760408066733E-7</v>
      </c>
      <c r="X9" s="135">
        <f t="shared" si="5"/>
        <v>1.3347762206628033E-7</v>
      </c>
      <c r="Y9" s="135">
        <f t="shared" si="5"/>
        <v>1.3347762595206092E-7</v>
      </c>
      <c r="Z9" s="135">
        <f t="shared" si="5"/>
        <v>1.3347762672921704E-7</v>
      </c>
      <c r="AA9" s="135">
        <f t="shared" si="5"/>
        <v>1.3347762695126164E-7</v>
      </c>
      <c r="AB9" s="135">
        <f t="shared" si="5"/>
        <v>1.3347762695126164E-7</v>
      </c>
      <c r="AC9" s="135">
        <f t="shared" si="5"/>
        <v>1.3347762695126164E-7</v>
      </c>
      <c r="AD9" s="86">
        <f t="shared" si="11"/>
        <v>1.3347762695126164E-5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5.9844165289923978E-8</v>
      </c>
      <c r="O11" s="126">
        <f t="shared" si="2"/>
        <v>7.190473105822548E-8</v>
      </c>
      <c r="P11" s="126">
        <f t="shared" si="7"/>
        <v>7.416237746138421E-8</v>
      </c>
      <c r="Q11" s="126">
        <f t="shared" si="8"/>
        <v>7.4633930369216728E-8</v>
      </c>
      <c r="R11" s="135">
        <f t="shared" si="9"/>
        <v>7.4734835320278137E-8</v>
      </c>
      <c r="S11" s="135">
        <f t="shared" si="10"/>
        <v>7.4756537293829695E-8</v>
      </c>
      <c r="T11" s="135">
        <f t="shared" si="13"/>
        <v>7.4761209778451132E-8</v>
      </c>
      <c r="U11" s="135">
        <f t="shared" si="3"/>
        <v>7.4762216084600652E-8</v>
      </c>
      <c r="V11" s="135">
        <f t="shared" si="4"/>
        <v>7.4762432800135059E-8</v>
      </c>
      <c r="W11" s="135">
        <f t="shared" si="5"/>
        <v>7.4762479429502093E-8</v>
      </c>
      <c r="X11" s="135">
        <f t="shared" si="5"/>
        <v>7.4762489532531617E-8</v>
      </c>
      <c r="Y11" s="135">
        <f t="shared" si="5"/>
        <v>7.4762491641955364E-8</v>
      </c>
      <c r="Z11" s="135">
        <f t="shared" si="5"/>
        <v>7.4762492086044574E-8</v>
      </c>
      <c r="AA11" s="135">
        <f t="shared" si="5"/>
        <v>7.4762492197066877E-8</v>
      </c>
      <c r="AB11" s="135">
        <f t="shared" si="5"/>
        <v>7.4762492197066877E-8</v>
      </c>
      <c r="AC11" s="135">
        <f t="shared" si="5"/>
        <v>7.4762492308089179E-8</v>
      </c>
      <c r="AD11" s="86">
        <f t="shared" si="11"/>
        <v>7.4762492308089179E-6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5.6631972333853753E-8</v>
      </c>
      <c r="O12" s="126">
        <f t="shared" si="2"/>
        <v>6.8045175716235917E-8</v>
      </c>
      <c r="P12" s="126">
        <f t="shared" si="7"/>
        <v>7.0181640832167602E-8</v>
      </c>
      <c r="Q12" s="126">
        <f t="shared" si="8"/>
        <v>7.0627882542417808E-8</v>
      </c>
      <c r="R12" s="135">
        <f t="shared" si="9"/>
        <v>7.0723371492498188E-8</v>
      </c>
      <c r="S12" s="135">
        <f t="shared" si="10"/>
        <v>7.0743908509030007E-8</v>
      </c>
      <c r="T12" s="135">
        <f t="shared" si="13"/>
        <v>7.0748330194270181E-8</v>
      </c>
      <c r="U12" s="135">
        <f t="shared" si="3"/>
        <v>7.0749282432558402E-8</v>
      </c>
      <c r="V12" s="135">
        <f t="shared" si="4"/>
        <v>7.0749487490751051E-8</v>
      </c>
      <c r="W12" s="135">
        <f t="shared" si="5"/>
        <v>7.0749531677627431E-8</v>
      </c>
      <c r="X12" s="135">
        <f t="shared" si="5"/>
        <v>7.0749541225545443E-8</v>
      </c>
      <c r="Y12" s="135">
        <f t="shared" si="5"/>
        <v>7.0749543223946887E-8</v>
      </c>
      <c r="Z12" s="135">
        <f t="shared" si="5"/>
        <v>7.0749543668036097E-8</v>
      </c>
      <c r="AA12" s="135">
        <f t="shared" si="5"/>
        <v>7.0749543779058399E-8</v>
      </c>
      <c r="AB12" s="135">
        <f t="shared" si="5"/>
        <v>7.0749543779058399E-8</v>
      </c>
      <c r="AC12" s="135">
        <f t="shared" si="5"/>
        <v>7.0749543779058399E-8</v>
      </c>
      <c r="AD12" s="86">
        <f t="shared" si="11"/>
        <v>7.0749543779058399E-6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1.0106415548882808E-7</v>
      </c>
      <c r="O13" s="126">
        <f t="shared" si="2"/>
        <v>1.2143190386559866E-7</v>
      </c>
      <c r="P13" s="126">
        <f t="shared" si="7"/>
        <v>1.2524459169771518E-7</v>
      </c>
      <c r="Q13" s="126">
        <f t="shared" si="8"/>
        <v>1.2604094490331619E-7</v>
      </c>
      <c r="R13" s="135">
        <f t="shared" si="9"/>
        <v>1.2621135214718748E-7</v>
      </c>
      <c r="S13" s="135">
        <f t="shared" si="10"/>
        <v>1.2624800205252029E-7</v>
      </c>
      <c r="T13" s="135">
        <f t="shared" si="13"/>
        <v>1.2625589307369012E-7</v>
      </c>
      <c r="U13" s="135">
        <f t="shared" si="3"/>
        <v>1.2625759238105161E-7</v>
      </c>
      <c r="V13" s="135">
        <f t="shared" si="4"/>
        <v>1.2625795842158283E-7</v>
      </c>
      <c r="W13" s="135">
        <f t="shared" si="5"/>
        <v>1.2625803724741758E-7</v>
      </c>
      <c r="X13" s="135">
        <f t="shared" si="5"/>
        <v>1.2625805412280755E-7</v>
      </c>
      <c r="Y13" s="135">
        <f t="shared" si="5"/>
        <v>1.2625805778654353E-7</v>
      </c>
      <c r="Z13" s="135">
        <f t="shared" si="5"/>
        <v>1.2625805856369965E-7</v>
      </c>
      <c r="AA13" s="135">
        <f t="shared" si="5"/>
        <v>1.2625805878574425E-7</v>
      </c>
      <c r="AB13" s="135">
        <f t="shared" si="5"/>
        <v>1.2625805878574425E-7</v>
      </c>
      <c r="AC13" s="135">
        <f t="shared" si="5"/>
        <v>1.2625805878574425E-7</v>
      </c>
      <c r="AD13" s="86">
        <f t="shared" si="11"/>
        <v>1.2625805878574425E-5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6.9627012266870736E-8</v>
      </c>
      <c r="O14" s="126">
        <f t="shared" si="2"/>
        <v>8.3659143168546279E-8</v>
      </c>
      <c r="P14" s="126">
        <f t="shared" si="7"/>
        <v>8.6285851574885442E-8</v>
      </c>
      <c r="Q14" s="126">
        <f t="shared" si="8"/>
        <v>8.6834490153897548E-8</v>
      </c>
      <c r="R14" s="135">
        <f t="shared" si="9"/>
        <v>8.6951890354569628E-8</v>
      </c>
      <c r="S14" s="135">
        <f t="shared" si="10"/>
        <v>8.697713982375177E-8</v>
      </c>
      <c r="T14" s="135">
        <f t="shared" si="13"/>
        <v>8.6982576252836452E-8</v>
      </c>
      <c r="U14" s="135">
        <f t="shared" si="3"/>
        <v>8.6983746983015919E-8</v>
      </c>
      <c r="V14" s="135">
        <f t="shared" si="4"/>
        <v>8.6983999114664812E-8</v>
      </c>
      <c r="W14" s="135">
        <f t="shared" si="5"/>
        <v>8.6984053404570716E-8</v>
      </c>
      <c r="X14" s="135">
        <f t="shared" si="5"/>
        <v>8.6984065172934777E-8</v>
      </c>
      <c r="Y14" s="135">
        <f t="shared" si="5"/>
        <v>8.6984067615425431E-8</v>
      </c>
      <c r="Z14" s="135">
        <f t="shared" si="5"/>
        <v>8.6984068170536943E-8</v>
      </c>
      <c r="AA14" s="135">
        <f t="shared" si="5"/>
        <v>8.6984068281559246E-8</v>
      </c>
      <c r="AB14" s="135">
        <f t="shared" si="5"/>
        <v>8.6984068392581548E-8</v>
      </c>
      <c r="AC14" s="135">
        <f t="shared" si="5"/>
        <v>8.6984068392581548E-8</v>
      </c>
      <c r="AD14" s="86">
        <f t="shared" si="11"/>
        <v>8.6984068392581548E-6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0.60041645271061661</v>
      </c>
      <c r="O15" s="130">
        <f t="shared" si="2"/>
        <v>0.72142009758711134</v>
      </c>
      <c r="P15" s="130">
        <f t="shared" si="7"/>
        <v>0.74407106157561043</v>
      </c>
      <c r="Q15" s="130">
        <f t="shared" si="8"/>
        <v>0.74880215073981016</v>
      </c>
      <c r="R15" s="137">
        <f t="shared" si="9"/>
        <v>0.74981453076766014</v>
      </c>
      <c r="S15" s="137">
        <f t="shared" si="10"/>
        <v>0.75003226586493343</v>
      </c>
      <c r="T15" s="137">
        <f t="shared" si="13"/>
        <v>0.75007914552279187</v>
      </c>
      <c r="U15" s="137">
        <f t="shared" si="3"/>
        <v>0.7500892413460778</v>
      </c>
      <c r="V15" s="137">
        <f t="shared" si="4"/>
        <v>0.75009141565305582</v>
      </c>
      <c r="W15" s="137">
        <f t="shared" si="5"/>
        <v>0.75009188393204973</v>
      </c>
      <c r="X15" s="137">
        <f t="shared" si="5"/>
        <v>0.75009198478520878</v>
      </c>
      <c r="Y15" s="137">
        <f t="shared" si="5"/>
        <v>0.75009200650594543</v>
      </c>
      <c r="Z15" s="137">
        <f t="shared" si="5"/>
        <v>0.75009201118393909</v>
      </c>
      <c r="AA15" s="137">
        <f t="shared" si="5"/>
        <v>0.7500920121914384</v>
      </c>
      <c r="AB15" s="137">
        <f t="shared" si="5"/>
        <v>0.75009201240842349</v>
      </c>
      <c r="AC15" s="137">
        <f t="shared" si="5"/>
        <v>0.75009201245515578</v>
      </c>
      <c r="AD15" s="87">
        <f t="shared" si="11"/>
        <v>75.009201245515584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5.6036347451104973E-8</v>
      </c>
      <c r="O18" s="126">
        <f t="shared" si="2"/>
        <v>6.7329512853930851E-8</v>
      </c>
      <c r="P18" s="126">
        <f t="shared" si="7"/>
        <v>6.9443507721977937E-8</v>
      </c>
      <c r="Q18" s="126">
        <f t="shared" si="8"/>
        <v>6.9885056075413843E-8</v>
      </c>
      <c r="R18" s="135">
        <f t="shared" si="9"/>
        <v>6.9979540717746147E-8</v>
      </c>
      <c r="S18" s="135">
        <f t="shared" si="10"/>
        <v>6.9999861684877374E-8</v>
      </c>
      <c r="T18" s="135">
        <f t="shared" si="13"/>
        <v>7.0004236962795119E-8</v>
      </c>
      <c r="U18" s="135">
        <f t="shared" si="3"/>
        <v>7.0005179209076118E-8</v>
      </c>
      <c r="V18" s="135">
        <f t="shared" si="4"/>
        <v>7.0005382046822717E-8</v>
      </c>
      <c r="W18" s="135">
        <f t="shared" si="5"/>
        <v>7.0005425789609887E-8</v>
      </c>
      <c r="X18" s="135">
        <f t="shared" si="5"/>
        <v>7.0005435226505597E-8</v>
      </c>
      <c r="Y18" s="135">
        <f t="shared" si="5"/>
        <v>7.0005437224907041E-8</v>
      </c>
      <c r="Z18" s="135">
        <f t="shared" si="5"/>
        <v>7.0005437668996251E-8</v>
      </c>
      <c r="AA18" s="135">
        <f t="shared" si="5"/>
        <v>7.0005437780018553E-8</v>
      </c>
      <c r="AB18" s="135">
        <f t="shared" si="5"/>
        <v>7.0005437780018553E-8</v>
      </c>
      <c r="AC18" s="135">
        <f t="shared" si="5"/>
        <v>7.0005437780018553E-8</v>
      </c>
      <c r="AD18" s="86">
        <f t="shared" si="11"/>
        <v>7.0005437780018553E-6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6.8312966283734511E-8</v>
      </c>
      <c r="O19" s="126">
        <f t="shared" si="2"/>
        <v>8.2080273799967074E-8</v>
      </c>
      <c r="P19" s="126">
        <f t="shared" si="7"/>
        <v>8.4657409304966791E-8</v>
      </c>
      <c r="Q19" s="126">
        <f t="shared" si="8"/>
        <v>8.5195693610984335E-8</v>
      </c>
      <c r="R19" s="135">
        <f t="shared" si="9"/>
        <v>8.5310878139566171E-8</v>
      </c>
      <c r="S19" s="135">
        <f t="shared" si="10"/>
        <v>8.5335651101026144E-8</v>
      </c>
      <c r="T19" s="135">
        <f t="shared" si="13"/>
        <v>8.5340984945503351E-8</v>
      </c>
      <c r="U19" s="135">
        <f t="shared" si="3"/>
        <v>8.5342133582244628E-8</v>
      </c>
      <c r="V19" s="135">
        <f t="shared" si="4"/>
        <v>8.5342380939934515E-8</v>
      </c>
      <c r="W19" s="135">
        <f t="shared" si="5"/>
        <v>8.5342434230639697E-8</v>
      </c>
      <c r="X19" s="135">
        <f t="shared" si="5"/>
        <v>8.534244566593685E-8</v>
      </c>
      <c r="Y19" s="135">
        <f t="shared" si="5"/>
        <v>8.5342448108427504E-8</v>
      </c>
      <c r="Z19" s="135">
        <f t="shared" si="5"/>
        <v>8.5342448663539017E-8</v>
      </c>
      <c r="AA19" s="135">
        <f t="shared" si="5"/>
        <v>8.5342448774561319E-8</v>
      </c>
      <c r="AB19" s="135">
        <f t="shared" si="5"/>
        <v>8.5342448885583622E-8</v>
      </c>
      <c r="AC19" s="135">
        <f t="shared" si="5"/>
        <v>8.5342448885583622E-8</v>
      </c>
      <c r="AD19" s="86">
        <f t="shared" si="11"/>
        <v>8.5342448885583622E-6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2.6259338292700107E-7</v>
      </c>
      <c r="O20" s="126">
        <f t="shared" si="2"/>
        <v>3.1551457846390463E-7</v>
      </c>
      <c r="P20" s="126">
        <f t="shared" si="7"/>
        <v>3.2542102457178146E-7</v>
      </c>
      <c r="Q20" s="126">
        <f t="shared" si="8"/>
        <v>3.2749017631061861E-7</v>
      </c>
      <c r="R20" s="135">
        <f t="shared" si="9"/>
        <v>3.2793294280075713E-7</v>
      </c>
      <c r="S20" s="135">
        <f t="shared" si="10"/>
        <v>3.280281696271814E-7</v>
      </c>
      <c r="T20" s="135">
        <f t="shared" si="13"/>
        <v>3.2804867255986636E-7</v>
      </c>
      <c r="U20" s="135">
        <f t="shared" si="3"/>
        <v>3.280530880278576E-7</v>
      </c>
      <c r="V20" s="135">
        <f t="shared" si="4"/>
        <v>3.2805403893387819E-7</v>
      </c>
      <c r="W20" s="135">
        <f t="shared" si="5"/>
        <v>3.2805424377002623E-7</v>
      </c>
      <c r="X20" s="135">
        <f t="shared" si="5"/>
        <v>3.2805428784588031E-7</v>
      </c>
      <c r="Y20" s="135">
        <f t="shared" si="5"/>
        <v>3.2805429739379832E-7</v>
      </c>
      <c r="Z20" s="135">
        <f t="shared" si="5"/>
        <v>3.2805429939219977E-7</v>
      </c>
      <c r="AA20" s="135">
        <f t="shared" si="5"/>
        <v>3.2805429983628898E-7</v>
      </c>
      <c r="AB20" s="135">
        <f t="shared" si="5"/>
        <v>3.2805429994731128E-7</v>
      </c>
      <c r="AC20" s="135">
        <f t="shared" si="5"/>
        <v>3.2805429994731128E-7</v>
      </c>
      <c r="AD20" s="86">
        <f t="shared" si="11"/>
        <v>3.2805429994731128E-5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5.1534256528817934E-8</v>
      </c>
      <c r="O21" s="126">
        <f t="shared" si="2"/>
        <v>6.1920102711887637E-8</v>
      </c>
      <c r="P21" s="126">
        <f t="shared" si="7"/>
        <v>6.3864254218337635E-8</v>
      </c>
      <c r="Q21" s="126">
        <f t="shared" si="8"/>
        <v>6.4270327615467693E-8</v>
      </c>
      <c r="R21" s="135">
        <f t="shared" si="9"/>
        <v>6.4357221107869123E-8</v>
      </c>
      <c r="S21" s="135">
        <f t="shared" si="10"/>
        <v>6.4375909492042638E-8</v>
      </c>
      <c r="T21" s="135">
        <f t="shared" si="13"/>
        <v>6.4379933162328484E-8</v>
      </c>
      <c r="U21" s="135">
        <f t="shared" si="3"/>
        <v>6.4380799691399204E-8</v>
      </c>
      <c r="V21" s="135">
        <f t="shared" si="4"/>
        <v>6.4380986319889644E-8</v>
      </c>
      <c r="W21" s="135">
        <f t="shared" ref="W21:AC33" si="15">(1-W$34)-(1-W$34)*(1-$M21)</f>
        <v>6.4381026509963135E-8</v>
      </c>
      <c r="X21" s="135">
        <f t="shared" si="15"/>
        <v>6.4381035169702727E-8</v>
      </c>
      <c r="Y21" s="135">
        <f t="shared" si="15"/>
        <v>6.4381037057081869E-8</v>
      </c>
      <c r="Z21" s="135">
        <f t="shared" si="15"/>
        <v>6.4381037501171079E-8</v>
      </c>
      <c r="AA21" s="135">
        <f t="shared" si="15"/>
        <v>6.4381037612193381E-8</v>
      </c>
      <c r="AB21" s="135">
        <f t="shared" si="15"/>
        <v>6.4381037612193381E-8</v>
      </c>
      <c r="AC21" s="135">
        <f t="shared" si="15"/>
        <v>6.4381037612193381E-8</v>
      </c>
      <c r="AD21" s="86">
        <f t="shared" si="11"/>
        <v>6.4381037612193381E-6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5.3258190524374527E-8</v>
      </c>
      <c r="O22" s="126">
        <f t="shared" si="2"/>
        <v>6.399146601498984E-8</v>
      </c>
      <c r="P22" s="126">
        <f t="shared" si="7"/>
        <v>6.6000653720088565E-8</v>
      </c>
      <c r="Q22" s="126">
        <f t="shared" si="8"/>
        <v>6.6420311140014121E-8</v>
      </c>
      <c r="R22" s="135">
        <f t="shared" si="9"/>
        <v>6.6510111418338624E-8</v>
      </c>
      <c r="S22" s="135">
        <f t="shared" si="10"/>
        <v>6.6529424969097306E-8</v>
      </c>
      <c r="T22" s="135">
        <f t="shared" si="13"/>
        <v>6.653358330943604E-8</v>
      </c>
      <c r="U22" s="135">
        <f t="shared" si="3"/>
        <v>6.6534478815327702E-8</v>
      </c>
      <c r="V22" s="135">
        <f t="shared" si="4"/>
        <v>6.653467166106708E-8</v>
      </c>
      <c r="W22" s="135">
        <f t="shared" si="15"/>
        <v>6.6534713183408201E-8</v>
      </c>
      <c r="X22" s="135">
        <f t="shared" si="15"/>
        <v>6.65347221762147E-8</v>
      </c>
      <c r="Y22" s="135">
        <f t="shared" si="15"/>
        <v>6.6534724063593842E-8</v>
      </c>
      <c r="Z22" s="135">
        <f t="shared" si="15"/>
        <v>6.6534724507683052E-8</v>
      </c>
      <c r="AA22" s="135">
        <f t="shared" si="15"/>
        <v>6.6534724618705354E-8</v>
      </c>
      <c r="AB22" s="135">
        <f t="shared" si="15"/>
        <v>6.6534724618705354E-8</v>
      </c>
      <c r="AC22" s="135">
        <f t="shared" si="15"/>
        <v>6.6534724618705354E-8</v>
      </c>
      <c r="AD22" s="86">
        <f t="shared" si="11"/>
        <v>6.6534724618705354E-6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4.9703889115626509E-8</v>
      </c>
      <c r="O23" s="126">
        <f t="shared" si="2"/>
        <v>5.9720856038225634E-8</v>
      </c>
      <c r="P23" s="126">
        <f t="shared" si="7"/>
        <v>6.1595956224458348E-8</v>
      </c>
      <c r="Q23" s="126">
        <f t="shared" si="8"/>
        <v>6.1987606936320105E-8</v>
      </c>
      <c r="R23" s="135">
        <f t="shared" si="9"/>
        <v>6.207141411973538E-8</v>
      </c>
      <c r="S23" s="135">
        <f t="shared" si="10"/>
        <v>6.2089438812584774E-8</v>
      </c>
      <c r="T23" s="135">
        <f t="shared" si="13"/>
        <v>6.2093319597167351E-8</v>
      </c>
      <c r="U23" s="135">
        <f t="shared" si="3"/>
        <v>6.2094155373060289E-8</v>
      </c>
      <c r="V23" s="135">
        <f t="shared" si="4"/>
        <v>6.2094335340212581E-8</v>
      </c>
      <c r="W23" s="135">
        <f t="shared" si="15"/>
        <v>6.209437408699614E-8</v>
      </c>
      <c r="X23" s="135">
        <f t="shared" si="15"/>
        <v>6.2094382524691127E-8</v>
      </c>
      <c r="Y23" s="135">
        <f t="shared" si="15"/>
        <v>6.2094384301047967E-8</v>
      </c>
      <c r="Z23" s="135">
        <f t="shared" si="15"/>
        <v>6.2094384634114874E-8</v>
      </c>
      <c r="AA23" s="135">
        <f t="shared" si="15"/>
        <v>6.2094384745137177E-8</v>
      </c>
      <c r="AB23" s="135">
        <f t="shared" si="15"/>
        <v>6.2094384745137177E-8</v>
      </c>
      <c r="AC23" s="135">
        <f t="shared" si="15"/>
        <v>6.2094384745137177E-8</v>
      </c>
      <c r="AD23" s="86">
        <f t="shared" si="11"/>
        <v>6.2094384745137177E-6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4.6947280063491803E-8</v>
      </c>
      <c r="O24" s="126">
        <f>(1-O$34)-(1-O$34)*(1-M24)</f>
        <v>5.6408699711241184E-8</v>
      </c>
      <c r="P24" s="126">
        <f t="shared" si="7"/>
        <v>5.8179805639824167E-8</v>
      </c>
      <c r="Q24" s="126">
        <f t="shared" si="8"/>
        <v>5.8549735171276041E-8</v>
      </c>
      <c r="R24" s="135">
        <f t="shared" si="9"/>
        <v>5.8628894294976419E-8</v>
      </c>
      <c r="S24" s="135">
        <f t="shared" si="10"/>
        <v>5.8645919343014441E-8</v>
      </c>
      <c r="T24" s="135">
        <f t="shared" si="13"/>
        <v>5.8649584855352543E-8</v>
      </c>
      <c r="U24" s="135">
        <f t="shared" si="3"/>
        <v>5.8650374334945354E-8</v>
      </c>
      <c r="V24" s="135">
        <f t="shared" si="4"/>
        <v>5.8650544310090424E-8</v>
      </c>
      <c r="W24" s="135">
        <f t="shared" si="15"/>
        <v>5.8650580947450237E-8</v>
      </c>
      <c r="X24" s="135">
        <f t="shared" si="15"/>
        <v>5.8650588830033712E-8</v>
      </c>
      <c r="Y24" s="135">
        <f t="shared" si="15"/>
        <v>5.8650590495368249E-8</v>
      </c>
      <c r="Z24" s="135">
        <f t="shared" si="15"/>
        <v>5.8650590828435156E-8</v>
      </c>
      <c r="AA24" s="135">
        <f t="shared" si="15"/>
        <v>5.8650590939457459E-8</v>
      </c>
      <c r="AB24" s="135">
        <f t="shared" si="15"/>
        <v>5.8650590939457459E-8</v>
      </c>
      <c r="AC24" s="135">
        <f t="shared" si="15"/>
        <v>5.8650590939457459E-8</v>
      </c>
      <c r="AD24" s="86">
        <f t="shared" si="11"/>
        <v>5.8650590939457459E-6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4.999508673719788E-8</v>
      </c>
      <c r="O25" s="126">
        <f>(1-O$34)-(1-O$34)*(1-M25)</f>
        <v>6.0070739493767178E-8</v>
      </c>
      <c r="P25" s="126">
        <f t="shared" si="7"/>
        <v>6.1956825225806256E-8</v>
      </c>
      <c r="Q25" s="126">
        <f t="shared" si="8"/>
        <v>6.2350770435593006E-8</v>
      </c>
      <c r="R25" s="135">
        <f t="shared" si="9"/>
        <v>6.2435068670652072E-8</v>
      </c>
      <c r="S25" s="135">
        <f t="shared" si="10"/>
        <v>6.2453198945711108E-8</v>
      </c>
      <c r="T25" s="135">
        <f t="shared" si="13"/>
        <v>6.245710248986569E-8</v>
      </c>
      <c r="U25" s="135">
        <f t="shared" si="3"/>
        <v>6.2457943150739936E-8</v>
      </c>
      <c r="V25" s="135">
        <f t="shared" si="4"/>
        <v>6.245812411709295E-8</v>
      </c>
      <c r="W25" s="135">
        <f t="shared" si="15"/>
        <v>6.2458163196943417E-8</v>
      </c>
      <c r="X25" s="135">
        <f t="shared" si="15"/>
        <v>6.2458171523616102E-8</v>
      </c>
      <c r="Y25" s="135">
        <f t="shared" si="15"/>
        <v>6.2458173410995244E-8</v>
      </c>
      <c r="Z25" s="135">
        <f t="shared" si="15"/>
        <v>6.2458173744062151E-8</v>
      </c>
      <c r="AA25" s="135">
        <f t="shared" si="15"/>
        <v>6.2458173855084453E-8</v>
      </c>
      <c r="AB25" s="135">
        <f t="shared" si="15"/>
        <v>6.2458173855084453E-8</v>
      </c>
      <c r="AC25" s="135">
        <f t="shared" si="15"/>
        <v>6.2458173855084453E-8</v>
      </c>
      <c r="AD25" s="86">
        <f t="shared" si="11"/>
        <v>6.2458173855084453E-6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4.6495867045415196E-8</v>
      </c>
      <c r="O33" s="126">
        <f>(1-O$34)-(1-O$34)*(1-M33)</f>
        <v>5.5866312131946927E-8</v>
      </c>
      <c r="P33" s="126">
        <f t="shared" si="7"/>
        <v>5.7620388349555185E-8</v>
      </c>
      <c r="Q33" s="126">
        <f t="shared" si="8"/>
        <v>5.7986760837458462E-8</v>
      </c>
      <c r="R33" s="135">
        <f t="shared" si="9"/>
        <v>5.806515890327546E-8</v>
      </c>
      <c r="S33" s="135">
        <f t="shared" si="10"/>
        <v>5.808202019341735E-8</v>
      </c>
      <c r="T33" s="135">
        <f t="shared" si="13"/>
        <v>5.8085650511685571E-8</v>
      </c>
      <c r="U33" s="135">
        <f t="shared" si="3"/>
        <v>5.8086432330739513E-8</v>
      </c>
      <c r="V33" s="135">
        <f t="shared" si="4"/>
        <v>5.8086600640550046E-8</v>
      </c>
      <c r="W33" s="135">
        <f t="shared" si="15"/>
        <v>5.8086636944842951E-8</v>
      </c>
      <c r="X33" s="135">
        <f t="shared" si="15"/>
        <v>5.8086644716404123E-8</v>
      </c>
      <c r="Y33" s="135">
        <f t="shared" si="15"/>
        <v>5.8086646492760963E-8</v>
      </c>
      <c r="Z33" s="135">
        <f t="shared" si="15"/>
        <v>5.808664682582787E-8</v>
      </c>
      <c r="AA33" s="135">
        <f t="shared" si="15"/>
        <v>5.8086646936850173E-8</v>
      </c>
      <c r="AB33" s="135">
        <f t="shared" si="15"/>
        <v>5.8086646936850173E-8</v>
      </c>
      <c r="AC33" s="135">
        <f t="shared" si="15"/>
        <v>5.8086646936850173E-8</v>
      </c>
      <c r="AD33" s="86">
        <f t="shared" si="11"/>
        <v>5.8086646936850173E-6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0.39958228201039692</v>
      </c>
      <c r="O34" s="132">
        <f>(K36*L40-L39)/(E34*O44*L40-L39)</f>
        <v>0.27857838213860942</v>
      </c>
      <c r="P34" s="132">
        <f>(K36*L40-L39)/(E34*P44*L40-L39)</f>
        <v>0.25592737041692665</v>
      </c>
      <c r="Q34" s="132">
        <f>(K36*L40-L39)/(E34*Q44*L40-L39)</f>
        <v>0.2511962712827342</v>
      </c>
      <c r="R34" s="138">
        <f>(K36*L40-L39)/(E34*R44*L40-L39)</f>
        <v>0.25018388912145972</v>
      </c>
      <c r="S34" s="138">
        <f>(K36*L40-L39)/(E34*S44*L40-L39)</f>
        <v>0.24996615356534552</v>
      </c>
      <c r="T34" s="138">
        <f>(K36*L40-L39)/(E34*T44*L40-L39)</f>
        <v>0.24991927380869589</v>
      </c>
      <c r="U34" s="138">
        <f>(K36*L40-L39)/(E34*U44*L40-L39)</f>
        <v>0.24990917796413475</v>
      </c>
      <c r="V34" s="138">
        <f t="shared" ref="V34:AC34" si="17">($K36*$L40-$L39)/($E34*V44*$L40-$L39)</f>
        <v>0.24990700365257465</v>
      </c>
      <c r="W34" s="138">
        <f t="shared" si="17"/>
        <v>0.24990653537259391</v>
      </c>
      <c r="X34" s="138">
        <f t="shared" si="17"/>
        <v>0.24990643451922237</v>
      </c>
      <c r="Y34" s="138">
        <f t="shared" si="17"/>
        <v>0.24990641279843995</v>
      </c>
      <c r="Z34" s="138">
        <f t="shared" si="17"/>
        <v>0.24990640812043638</v>
      </c>
      <c r="AA34" s="138">
        <f t="shared" si="17"/>
        <v>0.24990640711293496</v>
      </c>
      <c r="AB34" s="138">
        <f t="shared" si="17"/>
        <v>0.24990640689594942</v>
      </c>
      <c r="AC34" s="138">
        <f t="shared" si="17"/>
        <v>0.24990640684921708</v>
      </c>
      <c r="AD34" s="88">
        <f t="shared" si="11"/>
        <v>24.990640684921708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75</v>
      </c>
      <c r="K35" s="134"/>
      <c r="L35" s="165">
        <f>AD15</f>
        <v>75.009201245515584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WS_Tables!D32*1000000</f>
        <v>872770</v>
      </c>
      <c r="L36" s="219">
        <f>L35-J35</f>
        <v>9.2012455155838779E-3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1.0000000000000004</v>
      </c>
      <c r="P40" s="74">
        <f t="shared" si="18"/>
        <v>1.0000000000000002</v>
      </c>
      <c r="Q40" s="74">
        <f t="shared" si="18"/>
        <v>1.0000000000000002</v>
      </c>
      <c r="R40" s="74">
        <f t="shared" si="18"/>
        <v>1.0000000000000004</v>
      </c>
      <c r="S40" s="74">
        <f t="shared" si="18"/>
        <v>1.0000000000000004</v>
      </c>
      <c r="T40" s="74">
        <f t="shared" si="18"/>
        <v>1.0000000000000004</v>
      </c>
      <c r="U40" s="74">
        <f t="shared" si="18"/>
        <v>1.0000000000000004</v>
      </c>
      <c r="V40" s="74">
        <f t="shared" si="18"/>
        <v>1</v>
      </c>
      <c r="W40" s="74">
        <f t="shared" si="18"/>
        <v>1.0000000000000002</v>
      </c>
      <c r="X40" s="74">
        <f t="shared" si="18"/>
        <v>1.0000000000000002</v>
      </c>
      <c r="Y40" s="74">
        <f t="shared" si="18"/>
        <v>1.0000000000000002</v>
      </c>
      <c r="Z40" s="74">
        <f t="shared" si="18"/>
        <v>1</v>
      </c>
      <c r="AA40" s="74">
        <f t="shared" si="18"/>
        <v>1.0000000000000002</v>
      </c>
      <c r="AB40" s="74">
        <f t="shared" si="18"/>
        <v>1.0000000000000002</v>
      </c>
      <c r="AC40" s="74">
        <f t="shared" si="18"/>
        <v>1.0000000000000002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1.090936655496173</v>
      </c>
      <c r="P44" s="30">
        <f t="shared" si="20"/>
        <v>1.1175119748649027</v>
      </c>
      <c r="Q44" s="30">
        <f t="shared" si="20"/>
        <v>1.1236678125377195</v>
      </c>
      <c r="R44" s="30">
        <f t="shared" si="20"/>
        <v>1.125015307002935</v>
      </c>
      <c r="S44" s="30">
        <f t="shared" si="20"/>
        <v>1.1253065421877679</v>
      </c>
      <c r="T44" s="75">
        <f t="shared" si="20"/>
        <v>1.1253693132423104</v>
      </c>
      <c r="U44" s="75">
        <f t="shared" si="20"/>
        <v>1.1253828344577614</v>
      </c>
      <c r="V44" s="75">
        <f t="shared" si="20"/>
        <v>1.1253857466240849</v>
      </c>
      <c r="W44" s="75">
        <f t="shared" si="20"/>
        <v>1.1253863738219692</v>
      </c>
      <c r="X44" s="75">
        <f t="shared" si="20"/>
        <v>1.1253865089017672</v>
      </c>
      <c r="Y44" s="75">
        <f t="shared" si="20"/>
        <v>1.1253865379939068</v>
      </c>
      <c r="Z44" s="75">
        <f t="shared" si="20"/>
        <v>1.1253865442594797</v>
      </c>
      <c r="AA44" s="75">
        <f t="shared" si="20"/>
        <v>1.1253865456088958</v>
      </c>
      <c r="AB44" s="75">
        <f t="shared" si="20"/>
        <v>1.1253865458995196</v>
      </c>
      <c r="AC44" s="75">
        <f t="shared" si="20"/>
        <v>1.1253865459621113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0753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88"/>
  <sheetViews>
    <sheetView zoomScale="70" zoomScaleNormal="70" workbookViewId="0">
      <selection activeCell="O69" sqref="O69"/>
    </sheetView>
  </sheetViews>
  <sheetFormatPr defaultRowHeight="14.5" x14ac:dyDescent="0.35"/>
  <cols>
    <col min="1" max="1" width="1.7265625" style="261" customWidth="1"/>
    <col min="2" max="2" width="5.54296875" style="261" customWidth="1"/>
    <col min="3" max="3" width="14" style="261" customWidth="1"/>
    <col min="4" max="4" width="15.54296875" style="261" customWidth="1"/>
    <col min="5" max="5" width="9" style="261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62" t="s">
        <v>2</v>
      </c>
      <c r="C3" s="262" t="s">
        <v>3</v>
      </c>
      <c r="D3" s="263" t="s">
        <v>8</v>
      </c>
      <c r="E3" s="264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65"/>
      <c r="C4" s="266"/>
      <c r="D4" s="267"/>
      <c r="E4" s="26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269">
        <v>1</v>
      </c>
      <c r="C5" s="270" t="s">
        <v>9</v>
      </c>
      <c r="D5" s="270" t="s">
        <v>10</v>
      </c>
      <c r="E5" s="271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1.3727479994743441E-9</v>
      </c>
      <c r="O5" s="35">
        <f t="shared" ref="O5:O23" si="2">(1-O$34)-(1-O$34)*(1-M5)</f>
        <v>1.7818707811340095E-9</v>
      </c>
      <c r="P5" s="35">
        <f>(1-P$34)-(1-P$34)*(1-M5)</f>
        <v>1.8977831528488309E-9</v>
      </c>
      <c r="Q5" s="35">
        <f>(1-Q$34)-(1-Q$34)*(1-M5)</f>
        <v>1.9309362494362992E-9</v>
      </c>
      <c r="R5" s="139">
        <f>(1-R$34)-(1-R$34)*(1-M5)</f>
        <v>1.9404442098275299E-9</v>
      </c>
      <c r="S5" s="139">
        <f>(1-S$34)-(1-S$34)*(1-M5)</f>
        <v>1.9431730929192481E-9</v>
      </c>
      <c r="T5" s="85">
        <f>(1-T$34)-(1-T$34)*(1-M5)</f>
        <v>1.9439564836326584E-9</v>
      </c>
      <c r="U5" s="85">
        <f t="shared" ref="U5:U33" si="3">(1-U$34)-(1-U$34)*(1-M5)</f>
        <v>1.9441813887965953E-9</v>
      </c>
      <c r="V5" s="85">
        <f t="shared" ref="V5:V33" si="4">(1-V$34)-(1-V$34)*(1-M5)</f>
        <v>1.9442459586738181E-9</v>
      </c>
      <c r="W5" s="85">
        <f t="shared" ref="W5:AC20" si="5">(1-W$34)-(1-W$34)*(1-$M5)</f>
        <v>1.9442644959288824E-9</v>
      </c>
      <c r="X5" s="85">
        <f t="shared" si="5"/>
        <v>1.9442698180605067E-9</v>
      </c>
      <c r="Y5" s="85">
        <f t="shared" si="5"/>
        <v>1.944271346351889E-9</v>
      </c>
      <c r="Z5" s="85">
        <f t="shared" si="5"/>
        <v>1.9442717852369285E-9</v>
      </c>
      <c r="AA5" s="85">
        <f t="shared" si="5"/>
        <v>1.9442719118717422E-9</v>
      </c>
      <c r="AB5" s="85">
        <f t="shared" si="5"/>
        <v>1.9442719483009352E-9</v>
      </c>
      <c r="AC5" s="85">
        <f t="shared" si="5"/>
        <v>1.9442719569745526E-9</v>
      </c>
      <c r="AD5" s="140">
        <f>100*AC5</f>
        <v>1.9442719569745526E-7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272">
        <v>2</v>
      </c>
      <c r="C6" s="273" t="s">
        <v>80</v>
      </c>
      <c r="D6" s="274" t="s">
        <v>120</v>
      </c>
      <c r="E6" s="275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272">
        <v>3</v>
      </c>
      <c r="C7" s="276" t="s">
        <v>13</v>
      </c>
      <c r="D7" s="274" t="s">
        <v>14</v>
      </c>
      <c r="E7" s="275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272">
        <v>4</v>
      </c>
      <c r="C8" s="276" t="s">
        <v>11</v>
      </c>
      <c r="D8" s="274" t="s">
        <v>12</v>
      </c>
      <c r="E8" s="275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8.3810738557565934E-10</v>
      </c>
      <c r="O8" s="126">
        <f t="shared" si="2"/>
        <v>1.0878901755134729E-9</v>
      </c>
      <c r="P8" s="126">
        <f t="shared" si="7"/>
        <v>1.1586584556383395E-9</v>
      </c>
      <c r="Q8" s="126">
        <f t="shared" si="8"/>
        <v>1.1788995023243043E-9</v>
      </c>
      <c r="R8" s="135">
        <f t="shared" si="9"/>
        <v>1.1847044213697533E-9</v>
      </c>
      <c r="S8" s="135">
        <f t="shared" si="10"/>
        <v>1.1863704931641683E-9</v>
      </c>
      <c r="T8" s="135">
        <f>(1-T$34)-(1-T$34)*(1-M8)</f>
        <v>1.1868487789779003E-9</v>
      </c>
      <c r="U8" s="135">
        <f t="shared" si="3"/>
        <v>1.1869860910146413E-9</v>
      </c>
      <c r="V8" s="135">
        <f t="shared" si="4"/>
        <v>1.1870255126056328E-9</v>
      </c>
      <c r="W8" s="135">
        <f t="shared" si="5"/>
        <v>1.1870368299415901E-9</v>
      </c>
      <c r="X8" s="135">
        <f t="shared" si="5"/>
        <v>1.1870400808133841E-9</v>
      </c>
      <c r="Y8" s="135">
        <f t="shared" si="5"/>
        <v>1.1870410123598907E-9</v>
      </c>
      <c r="Z8" s="135">
        <f t="shared" si="5"/>
        <v>1.1870412812420295E-9</v>
      </c>
      <c r="AA8" s="135">
        <f t="shared" si="5"/>
        <v>1.1870413575698624E-9</v>
      </c>
      <c r="AB8" s="135">
        <f t="shared" si="5"/>
        <v>1.1870413801212676E-9</v>
      </c>
      <c r="AC8" s="135">
        <f t="shared" si="5"/>
        <v>1.187041385325438E-9</v>
      </c>
      <c r="AD8" s="86">
        <f t="shared" si="11"/>
        <v>1.187041385325438E-7</v>
      </c>
      <c r="AE8" s="45"/>
      <c r="AF8" s="109"/>
      <c r="AG8" s="109"/>
      <c r="AH8" s="109"/>
      <c r="AI8" s="109"/>
      <c r="AJ8" s="109"/>
    </row>
    <row r="9" spans="2:36" x14ac:dyDescent="0.35">
      <c r="B9" s="272">
        <v>5</v>
      </c>
      <c r="C9" s="273" t="s">
        <v>81</v>
      </c>
      <c r="D9" s="274" t="s">
        <v>14</v>
      </c>
      <c r="E9" s="275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1.2673051757311482E-9</v>
      </c>
      <c r="O9" s="126">
        <f t="shared" si="2"/>
        <v>1.6450026254360983E-9</v>
      </c>
      <c r="P9" s="126">
        <f t="shared" si="7"/>
        <v>1.7520115948299608E-9</v>
      </c>
      <c r="Q9" s="126">
        <f t="shared" si="8"/>
        <v>1.7826181537838881E-9</v>
      </c>
      <c r="R9" s="135">
        <f t="shared" si="9"/>
        <v>1.7913957921222856E-9</v>
      </c>
      <c r="S9" s="135">
        <f t="shared" si="10"/>
        <v>1.7939150651069546E-9</v>
      </c>
      <c r="T9" s="135">
        <f t="shared" ref="T9:T33" si="13">(1-T$34)-(1-T$34)*(1-M9)</f>
        <v>1.7946382834671537E-9</v>
      </c>
      <c r="U9" s="135">
        <f t="shared" si="3"/>
        <v>1.7948459125199934E-9</v>
      </c>
      <c r="V9" s="135">
        <f t="shared" si="4"/>
        <v>1.7949055228227984E-9</v>
      </c>
      <c r="W9" s="135">
        <f t="shared" si="5"/>
        <v>1.7949226376046123E-9</v>
      </c>
      <c r="X9" s="135">
        <f t="shared" si="5"/>
        <v>1.7949275503414963E-9</v>
      </c>
      <c r="Y9" s="135">
        <f t="shared" si="5"/>
        <v>1.7949289606716823E-9</v>
      </c>
      <c r="Z9" s="135">
        <f t="shared" si="5"/>
        <v>1.7949293665969757E-9</v>
      </c>
      <c r="AA9" s="135">
        <f t="shared" si="5"/>
        <v>1.7949294828234486E-9</v>
      </c>
      <c r="AB9" s="135">
        <f t="shared" si="5"/>
        <v>1.7949295157831946E-9</v>
      </c>
      <c r="AC9" s="135">
        <f t="shared" si="5"/>
        <v>1.794929524456812E-9</v>
      </c>
      <c r="AD9" s="86">
        <f t="shared" si="11"/>
        <v>1.794929524456812E-7</v>
      </c>
      <c r="AE9" s="45"/>
      <c r="AF9" s="109"/>
      <c r="AG9" s="109"/>
      <c r="AH9" s="109"/>
      <c r="AI9" s="109"/>
      <c r="AJ9" s="109"/>
    </row>
    <row r="10" spans="2:36" x14ac:dyDescent="0.35">
      <c r="B10" s="272">
        <v>6</v>
      </c>
      <c r="C10" s="276" t="s">
        <v>15</v>
      </c>
      <c r="D10" s="274" t="s">
        <v>16</v>
      </c>
      <c r="E10" s="275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272">
        <v>7</v>
      </c>
      <c r="C11" s="276" t="s">
        <v>17</v>
      </c>
      <c r="D11" s="274" t="s">
        <v>18</v>
      </c>
      <c r="E11" s="275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7.0983351661835226E-10</v>
      </c>
      <c r="O11" s="126">
        <f t="shared" si="2"/>
        <v>9.2138659375795573E-10</v>
      </c>
      <c r="P11" s="126">
        <f t="shared" si="7"/>
        <v>9.813236594852226E-10</v>
      </c>
      <c r="Q11" s="126">
        <f t="shared" si="8"/>
        <v>9.9846677627246638E-10</v>
      </c>
      <c r="R11" s="135">
        <f t="shared" si="9"/>
        <v>1.0033832410771826E-9</v>
      </c>
      <c r="S11" s="135">
        <f t="shared" si="10"/>
        <v>1.0047943171942464E-9</v>
      </c>
      <c r="T11" s="135">
        <f t="shared" si="13"/>
        <v>1.0051994011467391E-9</v>
      </c>
      <c r="U11" s="135">
        <f t="shared" si="3"/>
        <v>1.0053156970085686E-9</v>
      </c>
      <c r="V11" s="135">
        <f t="shared" si="4"/>
        <v>1.0053490852313107E-9</v>
      </c>
      <c r="W11" s="135">
        <f t="shared" si="5"/>
        <v>1.005358671313239E-9</v>
      </c>
      <c r="X11" s="135">
        <f t="shared" si="5"/>
        <v>1.0053614243193953E-9</v>
      </c>
      <c r="Y11" s="135">
        <f t="shared" si="5"/>
        <v>1.0053622136185769E-9</v>
      </c>
      <c r="Z11" s="135">
        <f t="shared" si="5"/>
        <v>1.0053624408673523E-9</v>
      </c>
      <c r="AA11" s="135">
        <f t="shared" si="5"/>
        <v>1.0053625050521209E-9</v>
      </c>
      <c r="AB11" s="135">
        <f t="shared" si="5"/>
        <v>1.0053625241340791E-9</v>
      </c>
      <c r="AC11" s="135">
        <f t="shared" si="5"/>
        <v>1.0053625293382495E-9</v>
      </c>
      <c r="AD11" s="86">
        <f t="shared" si="11"/>
        <v>1.0053625293382495E-7</v>
      </c>
      <c r="AE11" s="45"/>
      <c r="AF11" s="109"/>
      <c r="AG11" s="109"/>
      <c r="AH11" s="109"/>
      <c r="AI11" s="109"/>
      <c r="AJ11" s="109"/>
    </row>
    <row r="12" spans="2:36" x14ac:dyDescent="0.35">
      <c r="B12" s="272">
        <v>8</v>
      </c>
      <c r="C12" s="276" t="s">
        <v>19</v>
      </c>
      <c r="D12" s="274" t="s">
        <v>20</v>
      </c>
      <c r="E12" s="275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6.7173252203678313E-10</v>
      </c>
      <c r="O12" s="126">
        <f t="shared" si="2"/>
        <v>8.7193028491805435E-10</v>
      </c>
      <c r="P12" s="126">
        <f t="shared" si="7"/>
        <v>9.2865017065069111E-10</v>
      </c>
      <c r="Q12" s="126">
        <f t="shared" si="8"/>
        <v>9.4487311551316733E-10</v>
      </c>
      <c r="R12" s="135">
        <f t="shared" si="9"/>
        <v>9.4952568377437707E-10</v>
      </c>
      <c r="S12" s="135">
        <f t="shared" si="10"/>
        <v>9.5086102012975626E-10</v>
      </c>
      <c r="T12" s="135">
        <f t="shared" si="13"/>
        <v>9.5124435932347762E-10</v>
      </c>
      <c r="U12" s="135">
        <f t="shared" si="3"/>
        <v>9.5135441365024054E-10</v>
      </c>
      <c r="V12" s="135">
        <f t="shared" si="4"/>
        <v>9.5138600990363198E-10</v>
      </c>
      <c r="W12" s="135">
        <f t="shared" si="5"/>
        <v>9.5139508077268786E-10</v>
      </c>
      <c r="X12" s="135">
        <f t="shared" si="5"/>
        <v>9.5139768632734878E-10</v>
      </c>
      <c r="Y12" s="135">
        <f t="shared" si="5"/>
        <v>9.5139843399316693E-10</v>
      </c>
      <c r="Z12" s="135">
        <f t="shared" si="5"/>
        <v>9.5139864736415447E-10</v>
      </c>
      <c r="AA12" s="135">
        <f t="shared" si="5"/>
        <v>9.5139870981419961E-10</v>
      </c>
      <c r="AB12" s="135">
        <f t="shared" si="5"/>
        <v>9.5139872716143437E-10</v>
      </c>
      <c r="AC12" s="135">
        <f t="shared" si="5"/>
        <v>9.5139873236560479E-10</v>
      </c>
      <c r="AD12" s="86">
        <f t="shared" si="11"/>
        <v>9.5139873236560479E-8</v>
      </c>
      <c r="AF12" s="109"/>
      <c r="AG12" s="109"/>
      <c r="AH12" s="109"/>
      <c r="AI12" s="109"/>
      <c r="AJ12" s="109"/>
    </row>
    <row r="13" spans="2:36" x14ac:dyDescent="0.35">
      <c r="B13" s="272">
        <v>9</v>
      </c>
      <c r="C13" s="276" t="s">
        <v>21</v>
      </c>
      <c r="D13" s="274" t="s">
        <v>22</v>
      </c>
      <c r="E13" s="275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1.1987588855594256E-9</v>
      </c>
      <c r="O13" s="126">
        <f t="shared" si="2"/>
        <v>1.556027350371747E-9</v>
      </c>
      <c r="P13" s="126">
        <f t="shared" si="7"/>
        <v>1.6572483940713312E-9</v>
      </c>
      <c r="Q13" s="126">
        <f t="shared" si="8"/>
        <v>1.6861994977385164E-9</v>
      </c>
      <c r="R13" s="135">
        <f t="shared" si="9"/>
        <v>1.6945023700171147E-9</v>
      </c>
      <c r="S13" s="135">
        <f t="shared" si="10"/>
        <v>1.6968853804727457E-9</v>
      </c>
      <c r="T13" s="135">
        <f t="shared" si="13"/>
        <v>1.6975694808185615E-9</v>
      </c>
      <c r="U13" s="135">
        <f t="shared" si="3"/>
        <v>1.6977658810063412E-9</v>
      </c>
      <c r="V13" s="135">
        <f t="shared" si="4"/>
        <v>1.6978222664582043E-9</v>
      </c>
      <c r="W13" s="135">
        <f t="shared" si="5"/>
        <v>1.6978384548976821E-9</v>
      </c>
      <c r="X13" s="135">
        <f t="shared" si="5"/>
        <v>1.6978431022218743E-9</v>
      </c>
      <c r="Y13" s="135">
        <f t="shared" si="5"/>
        <v>1.6978444362242273E-9</v>
      </c>
      <c r="Z13" s="135">
        <f t="shared" si="5"/>
        <v>1.6978448195981155E-9</v>
      </c>
      <c r="AA13" s="135">
        <f t="shared" si="5"/>
        <v>1.6978449288856945E-9</v>
      </c>
      <c r="AB13" s="135">
        <f t="shared" si="5"/>
        <v>1.6978449601107171E-9</v>
      </c>
      <c r="AC13" s="135">
        <f t="shared" si="5"/>
        <v>1.6978449705190579E-9</v>
      </c>
      <c r="AD13" s="86">
        <f t="shared" si="11"/>
        <v>1.6978449705190579E-7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272">
        <v>10</v>
      </c>
      <c r="C14" s="276" t="s">
        <v>23</v>
      </c>
      <c r="D14" s="274" t="s">
        <v>24</v>
      </c>
      <c r="E14" s="275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8.258714398121092E-10</v>
      </c>
      <c r="O14" s="126">
        <f t="shared" si="2"/>
        <v>1.0720075261511086E-9</v>
      </c>
      <c r="P14" s="126">
        <f t="shared" si="7"/>
        <v>1.1417426257903651E-9</v>
      </c>
      <c r="Q14" s="126">
        <f t="shared" si="8"/>
        <v>1.1616881623321973E-9</v>
      </c>
      <c r="R14" s="135">
        <f t="shared" si="9"/>
        <v>1.1674083331969509E-9</v>
      </c>
      <c r="S14" s="135">
        <f t="shared" si="10"/>
        <v>1.1690500806987858E-9</v>
      </c>
      <c r="T14" s="135">
        <f t="shared" si="13"/>
        <v>1.169521384250527E-9</v>
      </c>
      <c r="U14" s="135">
        <f t="shared" si="3"/>
        <v>1.1696566909469297E-9</v>
      </c>
      <c r="V14" s="135">
        <f t="shared" si="4"/>
        <v>1.1696955383444507E-9</v>
      </c>
      <c r="W14" s="135">
        <f t="shared" si="5"/>
        <v>1.1697066908816778E-9</v>
      </c>
      <c r="X14" s="135">
        <f t="shared" si="5"/>
        <v>1.1697098931812144E-9</v>
      </c>
      <c r="Y14" s="135">
        <f t="shared" si="5"/>
        <v>1.1697108108499332E-9</v>
      </c>
      <c r="Z14" s="135">
        <f t="shared" si="5"/>
        <v>1.169711076262625E-9</v>
      </c>
      <c r="AA14" s="135">
        <f t="shared" si="5"/>
        <v>1.1697111508557345E-9</v>
      </c>
      <c r="AB14" s="135">
        <f t="shared" si="5"/>
        <v>1.1697111734071397E-9</v>
      </c>
      <c r="AC14" s="135">
        <f t="shared" si="5"/>
        <v>1.1697111786113101E-9</v>
      </c>
      <c r="AD14" s="86">
        <f t="shared" si="11"/>
        <v>1.1697111786113101E-7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272">
        <v>11</v>
      </c>
      <c r="C15" s="277" t="s">
        <v>25</v>
      </c>
      <c r="D15" s="274" t="s">
        <v>26</v>
      </c>
      <c r="E15" s="275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7.1217589858700425E-3</v>
      </c>
      <c r="O15" s="130">
        <f t="shared" si="2"/>
        <v>9.2442708002809428E-3</v>
      </c>
      <c r="P15" s="130">
        <f t="shared" si="7"/>
        <v>9.8456193176495767E-3</v>
      </c>
      <c r="Q15" s="130">
        <f t="shared" si="8"/>
        <v>1.001761619610231E-2</v>
      </c>
      <c r="R15" s="137">
        <f t="shared" si="9"/>
        <v>1.0066943088461322E-2</v>
      </c>
      <c r="S15" s="137">
        <f t="shared" si="10"/>
        <v>1.008110042062191E-2</v>
      </c>
      <c r="T15" s="137">
        <f t="shared" si="13"/>
        <v>1.0085164620186316E-2</v>
      </c>
      <c r="U15" s="137">
        <f t="shared" si="3"/>
        <v>1.00863314195029E-2</v>
      </c>
      <c r="V15" s="137">
        <f t="shared" si="4"/>
        <v>1.0086666404389683E-2</v>
      </c>
      <c r="W15" s="137">
        <f t="shared" si="5"/>
        <v>1.0086762578128823E-2</v>
      </c>
      <c r="X15" s="137">
        <f t="shared" si="5"/>
        <v>1.0086790189533864E-2</v>
      </c>
      <c r="Y15" s="137">
        <f t="shared" si="5"/>
        <v>1.0086798116748031E-2</v>
      </c>
      <c r="Z15" s="137">
        <f t="shared" si="5"/>
        <v>1.0086800392645257E-2</v>
      </c>
      <c r="AA15" s="137">
        <f t="shared" si="5"/>
        <v>1.0086801046056536E-2</v>
      </c>
      <c r="AB15" s="137">
        <f t="shared" si="5"/>
        <v>1.0086801233648416E-2</v>
      </c>
      <c r="AC15" s="137">
        <f t="shared" si="5"/>
        <v>1.0086801287504223E-2</v>
      </c>
      <c r="AD15" s="87">
        <f t="shared" si="11"/>
        <v>1.0086801287504223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272">
        <v>12</v>
      </c>
      <c r="C16" s="273" t="s">
        <v>29</v>
      </c>
      <c r="D16" s="274" t="s">
        <v>30</v>
      </c>
      <c r="E16" s="275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272">
        <v>13</v>
      </c>
      <c r="C17" s="273" t="s">
        <v>82</v>
      </c>
      <c r="D17" s="274" t="s">
        <v>121</v>
      </c>
      <c r="E17" s="275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272">
        <v>14</v>
      </c>
      <c r="C18" s="276" t="s">
        <v>27</v>
      </c>
      <c r="D18" s="274" t="s">
        <v>28</v>
      </c>
      <c r="E18" s="275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6.6466759700289924E-10</v>
      </c>
      <c r="O18" s="126">
        <f t="shared" si="2"/>
        <v>8.6275978722349933E-10</v>
      </c>
      <c r="P18" s="126">
        <f t="shared" si="7"/>
        <v>9.1888312236942937E-10</v>
      </c>
      <c r="Q18" s="126">
        <f t="shared" si="8"/>
        <v>9.3493544156553199E-10</v>
      </c>
      <c r="R18" s="135">
        <f t="shared" si="9"/>
        <v>9.3953907848165485E-10</v>
      </c>
      <c r="S18" s="135">
        <f t="shared" si="10"/>
        <v>9.4086037051577254E-10</v>
      </c>
      <c r="T18" s="135">
        <f t="shared" si="13"/>
        <v>9.4123967821213572E-10</v>
      </c>
      <c r="U18" s="135">
        <f t="shared" si="3"/>
        <v>9.4134857547834017E-10</v>
      </c>
      <c r="V18" s="135">
        <f t="shared" si="4"/>
        <v>9.4137983866482422E-10</v>
      </c>
      <c r="W18" s="135">
        <f t="shared" si="5"/>
        <v>9.4138881412408892E-10</v>
      </c>
      <c r="X18" s="135">
        <f t="shared" si="5"/>
        <v>9.4139139192317423E-10</v>
      </c>
      <c r="Y18" s="135">
        <f t="shared" si="5"/>
        <v>9.4139213091537499E-10</v>
      </c>
      <c r="Z18" s="135">
        <f t="shared" si="5"/>
        <v>9.4139234428636254E-10</v>
      </c>
      <c r="AA18" s="135">
        <f t="shared" si="5"/>
        <v>9.413924050016842E-10</v>
      </c>
      <c r="AB18" s="135">
        <f t="shared" si="5"/>
        <v>9.4139242234891896E-10</v>
      </c>
      <c r="AC18" s="135">
        <f t="shared" si="5"/>
        <v>9.4139242755308938E-10</v>
      </c>
      <c r="AD18" s="86">
        <f t="shared" si="11"/>
        <v>9.4139242755308938E-8</v>
      </c>
      <c r="AE18" s="45"/>
      <c r="AF18" s="109"/>
      <c r="AG18" s="109"/>
      <c r="AH18" s="109"/>
      <c r="AI18" s="109"/>
      <c r="AJ18" s="109"/>
    </row>
    <row r="19" spans="2:36" x14ac:dyDescent="0.35">
      <c r="B19" s="272">
        <v>15</v>
      </c>
      <c r="C19" s="273" t="s">
        <v>83</v>
      </c>
      <c r="D19" s="274" t="s">
        <v>33</v>
      </c>
      <c r="E19" s="275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8.1028506040276005E-10</v>
      </c>
      <c r="O19" s="126">
        <f t="shared" si="2"/>
        <v>1.0517759076872357E-9</v>
      </c>
      <c r="P19" s="126">
        <f t="shared" si="7"/>
        <v>1.120194921197526E-9</v>
      </c>
      <c r="Q19" s="126">
        <f t="shared" si="8"/>
        <v>1.139764033153412E-9</v>
      </c>
      <c r="R19" s="135">
        <f t="shared" si="9"/>
        <v>1.1453762487068087E-9</v>
      </c>
      <c r="S19" s="135">
        <f t="shared" si="10"/>
        <v>1.1469870123126391E-9</v>
      </c>
      <c r="T19" s="135">
        <f t="shared" si="13"/>
        <v>1.147449421937119E-9</v>
      </c>
      <c r="U19" s="135">
        <f t="shared" si="3"/>
        <v>1.147582175120565E-9</v>
      </c>
      <c r="V19" s="135">
        <f t="shared" si="4"/>
        <v>1.1476202887300557E-9</v>
      </c>
      <c r="W19" s="135">
        <f t="shared" si="5"/>
        <v>1.1476312313657422E-9</v>
      </c>
      <c r="X19" s="135">
        <f t="shared" si="5"/>
        <v>1.1476343712152337E-9</v>
      </c>
      <c r="Y19" s="135">
        <f t="shared" si="5"/>
        <v>1.1476352732714412E-9</v>
      </c>
      <c r="Z19" s="135">
        <f t="shared" si="5"/>
        <v>1.1476355334799626E-9</v>
      </c>
      <c r="AA19" s="135">
        <f t="shared" si="5"/>
        <v>1.1476356080730721E-9</v>
      </c>
      <c r="AB19" s="135">
        <f t="shared" si="5"/>
        <v>1.1476356288897538E-9</v>
      </c>
      <c r="AC19" s="135">
        <f t="shared" si="5"/>
        <v>1.1476356340939242E-9</v>
      </c>
      <c r="AD19" s="86">
        <f t="shared" si="11"/>
        <v>1.1476356340939242E-7</v>
      </c>
      <c r="AE19" s="45"/>
      <c r="AF19" s="109"/>
      <c r="AG19" s="109"/>
      <c r="AH19" s="109"/>
      <c r="AI19" s="109"/>
      <c r="AJ19" s="109"/>
    </row>
    <row r="20" spans="2:36" x14ac:dyDescent="0.35">
      <c r="B20" s="272">
        <v>16</v>
      </c>
      <c r="C20" s="276" t="s">
        <v>31</v>
      </c>
      <c r="D20" s="274" t="s">
        <v>32</v>
      </c>
      <c r="E20" s="275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3.1147160874794855E-9</v>
      </c>
      <c r="O20" s="126">
        <f t="shared" si="2"/>
        <v>4.0430010398578853E-9</v>
      </c>
      <c r="P20" s="126">
        <f t="shared" si="7"/>
        <v>4.3060020635948826E-9</v>
      </c>
      <c r="Q20" s="126">
        <f t="shared" si="8"/>
        <v>4.3812252541186592E-9</v>
      </c>
      <c r="R20" s="135">
        <f t="shared" si="9"/>
        <v>4.402798473024383E-9</v>
      </c>
      <c r="S20" s="135">
        <f t="shared" si="10"/>
        <v>4.4089902128535696E-9</v>
      </c>
      <c r="T20" s="135">
        <f t="shared" si="13"/>
        <v>4.4107676989979527E-9</v>
      </c>
      <c r="U20" s="135">
        <f t="shared" si="3"/>
        <v>4.4112780008681574E-9</v>
      </c>
      <c r="V20" s="135">
        <f t="shared" si="4"/>
        <v>4.411424506939321E-9</v>
      </c>
      <c r="W20" s="135">
        <f t="shared" si="5"/>
        <v>4.411466568779443E-9</v>
      </c>
      <c r="X20" s="135">
        <f t="shared" si="5"/>
        <v>4.4114786441895593E-9</v>
      </c>
      <c r="Y20" s="135">
        <f t="shared" si="5"/>
        <v>4.4114821119017877E-9</v>
      </c>
      <c r="Z20" s="135">
        <f t="shared" si="5"/>
        <v>4.411483107633063E-9</v>
      </c>
      <c r="AA20" s="135">
        <f t="shared" si="5"/>
        <v>4.411483392127713E-9</v>
      </c>
      <c r="AB20" s="135">
        <f t="shared" si="5"/>
        <v>4.4114834753944399E-9</v>
      </c>
      <c r="AC20" s="135">
        <f t="shared" si="5"/>
        <v>4.411483497945845E-9</v>
      </c>
      <c r="AD20" s="86">
        <f t="shared" si="11"/>
        <v>4.411483497945845E-7</v>
      </c>
      <c r="AE20" s="45"/>
      <c r="AF20" s="109"/>
      <c r="AG20" s="109"/>
      <c r="AH20" s="109"/>
      <c r="AI20" s="109"/>
      <c r="AJ20" s="109"/>
    </row>
    <row r="21" spans="2:36" x14ac:dyDescent="0.35">
      <c r="B21" s="272">
        <v>17</v>
      </c>
      <c r="C21" s="276" t="s">
        <v>84</v>
      </c>
      <c r="D21" s="274" t="s">
        <v>34</v>
      </c>
      <c r="E21" s="275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6.1126665187871687E-10</v>
      </c>
      <c r="O21" s="126">
        <f t="shared" si="2"/>
        <v>7.9344365279399032E-10</v>
      </c>
      <c r="P21" s="126">
        <f t="shared" si="7"/>
        <v>8.4505790906574951E-10</v>
      </c>
      <c r="Q21" s="126">
        <f t="shared" si="8"/>
        <v>8.5982054809363717E-10</v>
      </c>
      <c r="R21" s="135">
        <f t="shared" si="9"/>
        <v>8.6405431767855312E-10</v>
      </c>
      <c r="S21" s="135">
        <f t="shared" si="10"/>
        <v>8.652694533095584E-10</v>
      </c>
      <c r="T21" s="135">
        <f t="shared" si="13"/>
        <v>8.656182871186191E-10</v>
      </c>
      <c r="U21" s="135">
        <f t="shared" si="3"/>
        <v>8.6571843443961072E-10</v>
      </c>
      <c r="V21" s="135">
        <f t="shared" si="4"/>
        <v>8.6574718574650156E-10</v>
      </c>
      <c r="W21" s="135">
        <f t="shared" ref="W21:AC33" si="15">(1-W$34)-(1-W$34)*(1-$M21)</f>
        <v>8.6575544129552373E-10</v>
      </c>
      <c r="X21" s="135">
        <f t="shared" si="15"/>
        <v>8.6575781092779192E-10</v>
      </c>
      <c r="Y21" s="135">
        <f t="shared" si="15"/>
        <v>8.657584909393945E-10</v>
      </c>
      <c r="Z21" s="135">
        <f t="shared" si="15"/>
        <v>8.6575868696314728E-10</v>
      </c>
      <c r="AA21" s="135">
        <f t="shared" si="15"/>
        <v>8.6575874247429851E-10</v>
      </c>
      <c r="AB21" s="135">
        <f t="shared" si="15"/>
        <v>8.657587580868098E-10</v>
      </c>
      <c r="AC21" s="135">
        <f t="shared" si="15"/>
        <v>8.6575876329098023E-10</v>
      </c>
      <c r="AD21" s="86">
        <f t="shared" si="11"/>
        <v>8.6575876329098023E-8</v>
      </c>
      <c r="AE21" s="45"/>
      <c r="AF21" s="109"/>
      <c r="AG21" s="109"/>
      <c r="AH21" s="109"/>
      <c r="AI21" s="109"/>
      <c r="AJ21" s="109"/>
    </row>
    <row r="22" spans="2:36" x14ac:dyDescent="0.35">
      <c r="B22" s="272">
        <v>18</v>
      </c>
      <c r="C22" s="276" t="s">
        <v>85</v>
      </c>
      <c r="D22" s="274" t="s">
        <v>35</v>
      </c>
      <c r="E22" s="275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6.317148627116298E-10</v>
      </c>
      <c r="O22" s="126">
        <f t="shared" si="2"/>
        <v>8.1998608424116437E-10</v>
      </c>
      <c r="P22" s="126">
        <f t="shared" si="7"/>
        <v>8.7332695068720323E-10</v>
      </c>
      <c r="Q22" s="126">
        <f t="shared" si="8"/>
        <v>8.8858343252895544E-10</v>
      </c>
      <c r="R22" s="135">
        <f t="shared" si="9"/>
        <v>8.9295883014262056E-10</v>
      </c>
      <c r="S22" s="135">
        <f t="shared" si="10"/>
        <v>8.9421461554883841E-10</v>
      </c>
      <c r="T22" s="135">
        <f t="shared" si="13"/>
        <v>8.9457511710799853E-10</v>
      </c>
      <c r="U22" s="135">
        <f t="shared" si="3"/>
        <v>8.9467861591474573E-10</v>
      </c>
      <c r="V22" s="135">
        <f t="shared" si="4"/>
        <v>8.9470832999316574E-10</v>
      </c>
      <c r="W22" s="135">
        <f t="shared" si="15"/>
        <v>8.9471685962849712E-10</v>
      </c>
      <c r="X22" s="135">
        <f t="shared" si="15"/>
        <v>8.947193090580452E-10</v>
      </c>
      <c r="Y22" s="135">
        <f t="shared" si="15"/>
        <v>8.9472001162105297E-10</v>
      </c>
      <c r="Z22" s="135">
        <f t="shared" si="15"/>
        <v>8.9472021458369966E-10</v>
      </c>
      <c r="AA22" s="135">
        <f t="shared" si="15"/>
        <v>8.9472027182957437E-10</v>
      </c>
      <c r="AB22" s="135">
        <f t="shared" si="15"/>
        <v>8.9472028917680912E-10</v>
      </c>
      <c r="AC22" s="135">
        <f t="shared" si="15"/>
        <v>8.9472029438097955E-10</v>
      </c>
      <c r="AD22" s="86">
        <f t="shared" si="11"/>
        <v>8.9472029438097955E-8</v>
      </c>
      <c r="AE22" s="45"/>
      <c r="AF22" s="109"/>
      <c r="AG22" s="109"/>
      <c r="AH22" s="109"/>
      <c r="AI22" s="109"/>
      <c r="AJ22" s="109"/>
    </row>
    <row r="23" spans="2:36" x14ac:dyDescent="0.35">
      <c r="B23" s="272">
        <v>19</v>
      </c>
      <c r="C23" s="276" t="s">
        <v>86</v>
      </c>
      <c r="D23" s="274" t="s">
        <v>122</v>
      </c>
      <c r="E23" s="275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5.8955599516880008E-10</v>
      </c>
      <c r="O23" s="126">
        <f t="shared" si="2"/>
        <v>7.6526252522357563E-10</v>
      </c>
      <c r="P23" s="126">
        <f t="shared" si="7"/>
        <v>8.1504357256345639E-10</v>
      </c>
      <c r="Q23" s="126">
        <f t="shared" si="8"/>
        <v>8.292818810123892E-10</v>
      </c>
      <c r="R23" s="135">
        <f t="shared" si="9"/>
        <v>8.333652760927901E-10</v>
      </c>
      <c r="S23" s="135">
        <f t="shared" si="10"/>
        <v>8.3453725353843655E-10</v>
      </c>
      <c r="T23" s="135">
        <f t="shared" si="13"/>
        <v>8.3487369795243183E-10</v>
      </c>
      <c r="U23" s="135">
        <f t="shared" si="3"/>
        <v>8.3497028909029769E-10</v>
      </c>
      <c r="V23" s="135">
        <f t="shared" si="4"/>
        <v>8.3499801864506118E-10</v>
      </c>
      <c r="W23" s="135">
        <f t="shared" si="15"/>
        <v>8.3500598102581591E-10</v>
      </c>
      <c r="X23" s="135">
        <f t="shared" si="15"/>
        <v>8.3500826565663377E-10</v>
      </c>
      <c r="Y23" s="135">
        <f t="shared" si="15"/>
        <v>8.3500892311683117E-10</v>
      </c>
      <c r="Z23" s="135">
        <f t="shared" si="15"/>
        <v>8.3500911046696658E-10</v>
      </c>
      <c r="AA23" s="135">
        <f t="shared" si="15"/>
        <v>8.3500916597811781E-10</v>
      </c>
      <c r="AB23" s="135">
        <f t="shared" si="15"/>
        <v>8.3500918159062909E-10</v>
      </c>
      <c r="AC23" s="135">
        <f t="shared" si="15"/>
        <v>8.3500918506007604E-10</v>
      </c>
      <c r="AD23" s="86">
        <f t="shared" si="11"/>
        <v>8.3500918506007604E-8</v>
      </c>
      <c r="AE23" s="45"/>
      <c r="AF23" s="109"/>
      <c r="AG23" s="109"/>
      <c r="AH23" s="109"/>
      <c r="AI23" s="109"/>
      <c r="AJ23" s="109"/>
    </row>
    <row r="24" spans="2:36" x14ac:dyDescent="0.35">
      <c r="B24" s="272">
        <v>20</v>
      </c>
      <c r="C24" s="276" t="s">
        <v>87</v>
      </c>
      <c r="D24" s="274" t="s">
        <v>123</v>
      </c>
      <c r="E24" s="275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5.5685884722822543E-10</v>
      </c>
      <c r="O24" s="126">
        <f>(1-O$34)-(1-O$34)*(1-M24)</f>
        <v>7.2282058290185081E-10</v>
      </c>
      <c r="P24" s="126">
        <f t="shared" si="7"/>
        <v>7.6984074150188153E-10</v>
      </c>
      <c r="Q24" s="126">
        <f t="shared" si="8"/>
        <v>7.8328938300786799E-10</v>
      </c>
      <c r="R24" s="135">
        <f t="shared" si="9"/>
        <v>7.8714631167320359E-10</v>
      </c>
      <c r="S24" s="135">
        <f t="shared" si="10"/>
        <v>7.8825329076492867E-10</v>
      </c>
      <c r="T24" s="135">
        <f t="shared" si="13"/>
        <v>7.8857107475849286E-10</v>
      </c>
      <c r="U24" s="135">
        <f t="shared" si="3"/>
        <v>7.8866230907026491E-10</v>
      </c>
      <c r="V24" s="135">
        <f t="shared" si="4"/>
        <v>7.8868850166002868E-10</v>
      </c>
      <c r="W24" s="135">
        <f t="shared" si="15"/>
        <v>7.8869602168629704E-10</v>
      </c>
      <c r="X24" s="135">
        <f t="shared" si="15"/>
        <v>7.8869818141702464E-10</v>
      </c>
      <c r="Y24" s="135">
        <f t="shared" si="15"/>
        <v>7.8869880071330556E-10</v>
      </c>
      <c r="Z24" s="135">
        <f t="shared" si="15"/>
        <v>7.8869897765510011E-10</v>
      </c>
      <c r="AA24" s="135">
        <f t="shared" si="15"/>
        <v>7.8869902969680439E-10</v>
      </c>
      <c r="AB24" s="135">
        <f t="shared" si="15"/>
        <v>7.886990435745922E-10</v>
      </c>
      <c r="AC24" s="135">
        <f t="shared" si="15"/>
        <v>7.8869904877876262E-10</v>
      </c>
      <c r="AD24" s="86">
        <f t="shared" si="11"/>
        <v>7.8869904877876262E-8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272">
        <v>21</v>
      </c>
      <c r="C25" s="273" t="s">
        <v>88</v>
      </c>
      <c r="D25" s="274" t="s">
        <v>124</v>
      </c>
      <c r="E25" s="275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5.9300999527556186E-10</v>
      </c>
      <c r="O25" s="126">
        <f>(1-O$34)-(1-O$34)*(1-M25)</f>
        <v>7.6974592845557854E-10</v>
      </c>
      <c r="P25" s="126">
        <f t="shared" si="7"/>
        <v>8.198186261798579E-10</v>
      </c>
      <c r="Q25" s="126">
        <f t="shared" si="8"/>
        <v>8.3414035054185653E-10</v>
      </c>
      <c r="R25" s="135">
        <f t="shared" si="9"/>
        <v>8.3824766919371463E-10</v>
      </c>
      <c r="S25" s="135">
        <f t="shared" si="10"/>
        <v>8.39426512674879E-10</v>
      </c>
      <c r="T25" s="135">
        <f t="shared" si="13"/>
        <v>8.3976492773474298E-10</v>
      </c>
      <c r="U25" s="135">
        <f t="shared" si="3"/>
        <v>8.3986208439246202E-10</v>
      </c>
      <c r="V25" s="135">
        <f t="shared" si="4"/>
        <v>8.3988997874595572E-10</v>
      </c>
      <c r="W25" s="135">
        <f t="shared" si="15"/>
        <v>8.3989798622952083E-10</v>
      </c>
      <c r="X25" s="135">
        <f t="shared" si="15"/>
        <v>8.399002847381265E-10</v>
      </c>
      <c r="Y25" s="135">
        <f t="shared" si="15"/>
        <v>8.3990094566777085E-10</v>
      </c>
      <c r="Z25" s="135">
        <f t="shared" si="15"/>
        <v>8.3990113475262973E-10</v>
      </c>
      <c r="AA25" s="135">
        <f t="shared" si="15"/>
        <v>8.3990118852905749E-10</v>
      </c>
      <c r="AB25" s="135">
        <f t="shared" si="15"/>
        <v>8.3990120414156877E-10</v>
      </c>
      <c r="AC25" s="135">
        <f t="shared" si="15"/>
        <v>8.399012093457392E-10</v>
      </c>
      <c r="AD25" s="86">
        <f t="shared" si="11"/>
        <v>8.399012093457392E-8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272">
        <v>22</v>
      </c>
      <c r="C26" s="273" t="s">
        <v>89</v>
      </c>
      <c r="D26" s="274" t="s">
        <v>125</v>
      </c>
      <c r="E26" s="275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272">
        <v>23</v>
      </c>
      <c r="C27" s="273" t="s">
        <v>90</v>
      </c>
      <c r="D27" s="274" t="s">
        <v>126</v>
      </c>
      <c r="E27" s="275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272">
        <v>24</v>
      </c>
      <c r="C28" s="273" t="s">
        <v>91</v>
      </c>
      <c r="D28" s="274" t="s">
        <v>127</v>
      </c>
      <c r="E28" s="275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272">
        <v>25</v>
      </c>
      <c r="C29" s="273" t="s">
        <v>92</v>
      </c>
      <c r="D29" s="274" t="s">
        <v>128</v>
      </c>
      <c r="E29" s="275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272">
        <v>26</v>
      </c>
      <c r="C30" s="273" t="s">
        <v>93</v>
      </c>
      <c r="D30" s="274" t="s">
        <v>129</v>
      </c>
      <c r="E30" s="275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272">
        <v>27</v>
      </c>
      <c r="C31" s="273" t="s">
        <v>94</v>
      </c>
      <c r="D31" s="274" t="s">
        <v>130</v>
      </c>
      <c r="E31" s="275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272">
        <v>28</v>
      </c>
      <c r="C32" s="273" t="s">
        <v>95</v>
      </c>
      <c r="D32" s="274" t="s">
        <v>131</v>
      </c>
      <c r="E32" s="275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272">
        <v>29</v>
      </c>
      <c r="C33" s="273" t="s">
        <v>96</v>
      </c>
      <c r="D33" s="274" t="s">
        <v>132</v>
      </c>
      <c r="E33" s="275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5.515044722986806E-10</v>
      </c>
      <c r="O33" s="126">
        <f>(1-O$34)-(1-O$34)*(1-M33)</f>
        <v>7.1587043237730796E-10</v>
      </c>
      <c r="P33" s="126">
        <f t="shared" si="7"/>
        <v>7.6243847867141223E-10</v>
      </c>
      <c r="Q33" s="126">
        <f t="shared" si="8"/>
        <v>7.7575780695060548E-10</v>
      </c>
      <c r="R33" s="135">
        <f t="shared" si="9"/>
        <v>7.7957765069747165E-10</v>
      </c>
      <c r="S33" s="135">
        <f t="shared" si="10"/>
        <v>7.8067398552594813E-10</v>
      </c>
      <c r="T33" s="135">
        <f t="shared" si="13"/>
        <v>7.8098871467147113E-10</v>
      </c>
      <c r="U33" s="135">
        <f t="shared" si="3"/>
        <v>7.8107906947844086E-10</v>
      </c>
      <c r="V33" s="135">
        <f t="shared" si="4"/>
        <v>7.8110501053330061E-10</v>
      </c>
      <c r="W33" s="135">
        <f t="shared" si="15"/>
        <v>7.8111245943590646E-10</v>
      </c>
      <c r="X33" s="135">
        <f t="shared" si="15"/>
        <v>7.8111459661522886E-10</v>
      </c>
      <c r="Y33" s="135">
        <f t="shared" si="15"/>
        <v>7.8111521070733936E-10</v>
      </c>
      <c r="Z33" s="135">
        <f t="shared" si="15"/>
        <v>7.8111538764913391E-10</v>
      </c>
      <c r="AA33" s="135">
        <f t="shared" si="15"/>
        <v>7.8111543795611471E-10</v>
      </c>
      <c r="AB33" s="135">
        <f t="shared" si="15"/>
        <v>7.8111545183390252E-10</v>
      </c>
      <c r="AC33" s="135">
        <f t="shared" si="15"/>
        <v>7.8111545703807295E-10</v>
      </c>
      <c r="AD33" s="86">
        <f t="shared" si="11"/>
        <v>7.8111545703807295E-8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272">
        <v>30</v>
      </c>
      <c r="C34" s="278" t="s">
        <v>36</v>
      </c>
      <c r="D34" s="274" t="s">
        <v>37</v>
      </c>
      <c r="E34" s="279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0.99287822600619347</v>
      </c>
      <c r="O34" s="132">
        <f>(K36*L40-L39)/(E34*O44*L40-L39)</f>
        <v>0.99075570971893778</v>
      </c>
      <c r="P34" s="132">
        <f>(K36*L40-L39)/(E34*P44*L40-L39)</f>
        <v>0.99015435993432599</v>
      </c>
      <c r="Q34" s="132">
        <f>(K36*L40-L39)/(E34*Q44*L40-L39)</f>
        <v>0.98998236269341811</v>
      </c>
      <c r="R34" s="138">
        <f>(K36*L40-L39)/(E34*R44*L40-L39)</f>
        <v>0.98993303569711077</v>
      </c>
      <c r="S34" s="138">
        <f>(K36*L40-L39)/(E34*S44*L40-L39)</f>
        <v>0.98991887833511594</v>
      </c>
      <c r="T34" s="138">
        <f>(K36*L40-L39)/(E34*T44*L40-L39)</f>
        <v>0.9899148141269869</v>
      </c>
      <c r="U34" s="138">
        <f>(K36*L40-L39)/(E34*U44*L40-L39)</f>
        <v>0.98991364732521148</v>
      </c>
      <c r="V34" s="138">
        <f t="shared" ref="V34:AC34" si="17">($K36*$L40-$L39)/($E34*V44*$L40-$L39)</f>
        <v>0.98991331233961877</v>
      </c>
      <c r="W34" s="138">
        <f t="shared" si="17"/>
        <v>0.98991321616567696</v>
      </c>
      <c r="X34" s="138">
        <f t="shared" si="17"/>
        <v>0.98991318855421373</v>
      </c>
      <c r="Y34" s="138">
        <f t="shared" si="17"/>
        <v>0.98991318062698286</v>
      </c>
      <c r="Z34" s="138">
        <f t="shared" si="17"/>
        <v>0.98991317835108084</v>
      </c>
      <c r="AA34" s="138">
        <f t="shared" si="17"/>
        <v>0.98991317769766818</v>
      </c>
      <c r="AB34" s="138">
        <f t="shared" si="17"/>
        <v>0.9899131775100759</v>
      </c>
      <c r="AC34" s="138">
        <f t="shared" si="17"/>
        <v>0.98991317745621998</v>
      </c>
      <c r="AD34" s="88">
        <f t="shared" si="11"/>
        <v>98.991317745621998</v>
      </c>
      <c r="AF34" s="109"/>
      <c r="AG34" s="109"/>
      <c r="AH34" s="109"/>
      <c r="AI34" s="109"/>
      <c r="AJ34" s="109"/>
    </row>
    <row r="35" spans="2:36" ht="12.75" customHeight="1" x14ac:dyDescent="0.35">
      <c r="B35" s="272"/>
      <c r="C35" s="280" t="s">
        <v>140</v>
      </c>
      <c r="D35" s="280"/>
      <c r="E35" s="280"/>
      <c r="F35" s="247" t="s">
        <v>155</v>
      </c>
      <c r="G35" s="248"/>
      <c r="H35" s="248"/>
      <c r="I35" s="248"/>
      <c r="J35" s="166">
        <v>1</v>
      </c>
      <c r="K35" s="134"/>
      <c r="L35" s="165">
        <f>AD15</f>
        <v>1.0086801287504223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281"/>
      <c r="C36" s="282" t="s">
        <v>38</v>
      </c>
      <c r="D36" s="282" t="s">
        <v>97</v>
      </c>
      <c r="E36" s="283"/>
      <c r="F36" s="64"/>
      <c r="G36" s="80"/>
      <c r="H36" s="65"/>
      <c r="I36" s="66"/>
      <c r="J36" s="71"/>
      <c r="K36" s="167">
        <f>WS_Tables!D106*1000000</f>
        <v>996750</v>
      </c>
      <c r="L36" s="219">
        <f>L35-J35</f>
        <v>8.6801287504223446E-3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284"/>
      <c r="C37" s="285"/>
      <c r="D37" s="285"/>
      <c r="E37" s="286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87"/>
      <c r="C38" s="276"/>
      <c r="D38" s="288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87"/>
      <c r="C39" s="276"/>
      <c r="D39" s="288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87"/>
      <c r="C40" s="289"/>
      <c r="D40" s="290"/>
      <c r="E40" s="291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</v>
      </c>
      <c r="Q40" s="74">
        <f t="shared" si="18"/>
        <v>1</v>
      </c>
      <c r="R40" s="74">
        <f t="shared" si="18"/>
        <v>1</v>
      </c>
      <c r="S40" s="74">
        <f t="shared" si="18"/>
        <v>1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</v>
      </c>
      <c r="X40" s="74">
        <f t="shared" si="18"/>
        <v>1</v>
      </c>
      <c r="Y40" s="74">
        <f t="shared" si="18"/>
        <v>1</v>
      </c>
      <c r="Z40" s="74">
        <f t="shared" si="18"/>
        <v>1</v>
      </c>
      <c r="AA40" s="74">
        <f t="shared" si="18"/>
        <v>1</v>
      </c>
      <c r="AB40" s="74">
        <f t="shared" si="18"/>
        <v>1</v>
      </c>
      <c r="AC40" s="74">
        <f t="shared" si="18"/>
        <v>1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87"/>
      <c r="C41" s="289"/>
      <c r="D41" s="292"/>
      <c r="E41" s="293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87"/>
      <c r="C42" s="289"/>
      <c r="D42" s="292"/>
      <c r="E42" s="294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87"/>
      <c r="D43" s="295"/>
      <c r="E43" s="295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275"/>
      <c r="C44" s="296"/>
      <c r="E44" s="297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1.0004567082773326</v>
      </c>
      <c r="P44" s="30">
        <f t="shared" si="20"/>
        <v>1.0005841181148367</v>
      </c>
      <c r="Q44" s="30">
        <f t="shared" si="20"/>
        <v>1.0006205881690398</v>
      </c>
      <c r="R44" s="30">
        <f t="shared" si="20"/>
        <v>1.0006310497347108</v>
      </c>
      <c r="S44" s="30">
        <f t="shared" si="20"/>
        <v>1.0006340525056403</v>
      </c>
      <c r="T44" s="75">
        <f t="shared" si="20"/>
        <v>1.0006349145384585</v>
      </c>
      <c r="U44" s="75">
        <f t="shared" si="20"/>
        <v>1.0006351620225209</v>
      </c>
      <c r="V44" s="75">
        <f t="shared" si="20"/>
        <v>1.0006352330746249</v>
      </c>
      <c r="W44" s="75">
        <f t="shared" si="20"/>
        <v>1.0006352534736034</v>
      </c>
      <c r="X44" s="75">
        <f t="shared" si="20"/>
        <v>1.0006352593301349</v>
      </c>
      <c r="Y44" s="75">
        <f t="shared" si="20"/>
        <v>1.0006352610115408</v>
      </c>
      <c r="Z44" s="75">
        <f t="shared" si="20"/>
        <v>1.0006352614942711</v>
      </c>
      <c r="AA44" s="75">
        <f t="shared" si="20"/>
        <v>1.0006352616328633</v>
      </c>
      <c r="AB44" s="75">
        <f t="shared" si="20"/>
        <v>1.0006352616726526</v>
      </c>
      <c r="AC44" s="75">
        <f t="shared" si="20"/>
        <v>1.0006352616840757</v>
      </c>
      <c r="AF44" s="109"/>
      <c r="AG44" s="109"/>
      <c r="AH44" s="109"/>
      <c r="AI44" s="109"/>
      <c r="AJ44" s="109"/>
    </row>
    <row r="45" spans="2:36" ht="14.25" hidden="1" customHeight="1" x14ac:dyDescent="0.35">
      <c r="B45" s="275"/>
      <c r="C45" s="298" t="s">
        <v>159</v>
      </c>
      <c r="D45" s="299" t="s">
        <v>135</v>
      </c>
      <c r="E45" s="300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275"/>
      <c r="C46" s="298"/>
      <c r="D46" s="301" t="s">
        <v>136</v>
      </c>
      <c r="E46" s="297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275"/>
      <c r="C47" s="298" t="s">
        <v>160</v>
      </c>
      <c r="D47" s="301" t="s">
        <v>135</v>
      </c>
      <c r="E47" s="302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275"/>
      <c r="C48" s="296"/>
      <c r="D48" s="301" t="s">
        <v>136</v>
      </c>
      <c r="E48" s="297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303" t="s">
        <v>72</v>
      </c>
      <c r="D49" s="154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304" t="s">
        <v>160</v>
      </c>
      <c r="C50" s="305" t="s">
        <v>157</v>
      </c>
      <c r="D50" s="306" t="s">
        <v>135</v>
      </c>
      <c r="E50" s="307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308"/>
      <c r="C51" s="309" t="s">
        <v>158</v>
      </c>
      <c r="D51" s="306" t="s">
        <v>136</v>
      </c>
      <c r="E51" s="307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304" t="s">
        <v>159</v>
      </c>
      <c r="C52" s="310" t="s">
        <v>157</v>
      </c>
      <c r="D52" s="311" t="s">
        <v>135</v>
      </c>
      <c r="E52" s="312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309" t="s">
        <v>158</v>
      </c>
      <c r="D53" s="306" t="s">
        <v>136</v>
      </c>
      <c r="E53" s="307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s="261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s="261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s="261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s="261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s="261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s="261" t="s">
        <v>45</v>
      </c>
      <c r="C59" s="313" t="s">
        <v>133</v>
      </c>
    </row>
    <row r="60" spans="2:36" ht="15.5" x14ac:dyDescent="0.35">
      <c r="B60" s="261" t="s">
        <v>79</v>
      </c>
      <c r="C60" s="313" t="s">
        <v>134</v>
      </c>
    </row>
    <row r="61" spans="2:36" x14ac:dyDescent="0.35">
      <c r="T61" s="14"/>
    </row>
    <row r="62" spans="2:36" ht="15.5" x14ac:dyDescent="0.35">
      <c r="C62" s="314" t="s">
        <v>151</v>
      </c>
      <c r="D62" s="314"/>
      <c r="E62" s="31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314" t="s">
        <v>156</v>
      </c>
      <c r="D63" s="314"/>
      <c r="E63" s="31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314" t="s">
        <v>152</v>
      </c>
      <c r="D64" s="314"/>
      <c r="E64" s="31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314" t="s">
        <v>153</v>
      </c>
      <c r="D65" s="314"/>
      <c r="E65" s="31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314" t="s">
        <v>154</v>
      </c>
      <c r="D66" s="314"/>
      <c r="E66" s="31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314" t="s">
        <v>150</v>
      </c>
      <c r="D67" s="314"/>
      <c r="E67" s="314"/>
      <c r="F67" s="104"/>
      <c r="G67" s="104"/>
      <c r="H67" s="104"/>
      <c r="I67" s="104"/>
      <c r="T67" s="14"/>
    </row>
    <row r="68" spans="3:20" ht="15.5" x14ac:dyDescent="0.35">
      <c r="C68" s="314"/>
      <c r="D68" s="314"/>
      <c r="E68" s="31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3825" r:id="rId4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R26" sqref="R26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1.2813908045750111E-7</v>
      </c>
      <c r="O5" s="35">
        <f t="shared" ref="O5:O23" si="2">(1-O$34)-(1-O$34)*(1-M5)</f>
        <v>1.5366231032043487E-7</v>
      </c>
      <c r="P5" s="35">
        <f>(1-P$34)-(1-P$34)*(1-M5)</f>
        <v>1.5409769460461575E-7</v>
      </c>
      <c r="Q5" s="35">
        <f>(1-Q$34)-(1-Q$34)*(1-M5)</f>
        <v>1.5418731524885487E-7</v>
      </c>
      <c r="R5" s="139">
        <f>(1-R$34)-(1-R$34)*(1-M5)</f>
        <v>1.5420582166747465E-7</v>
      </c>
      <c r="S5" s="139">
        <f>(1-S$34)-(1-S$34)*(1-M5)</f>
        <v>1.5420964583068297E-7</v>
      </c>
      <c r="T5" s="85">
        <f>(1-T$34)-(1-T$34)*(1-M5)</f>
        <v>1.542104360874319E-7</v>
      </c>
      <c r="U5" s="85">
        <f t="shared" ref="U5:U33" si="3">(1-U$34)-(1-U$34)*(1-M5)</f>
        <v>1.5421059940123882E-7</v>
      </c>
      <c r="V5" s="85">
        <f t="shared" ref="V5:V33" si="4">(1-V$34)-(1-V$34)*(1-M5)</f>
        <v>1.5421063315201877E-7</v>
      </c>
      <c r="W5" s="85">
        <f t="shared" ref="W5:AC20" si="5">(1-W$34)-(1-W$34)*(1-$M5)</f>
        <v>1.5421064014642383E-7</v>
      </c>
      <c r="X5" s="85">
        <f t="shared" si="5"/>
        <v>1.5421064158971376E-7</v>
      </c>
      <c r="Y5" s="85">
        <f t="shared" si="5"/>
        <v>1.5421064192278067E-7</v>
      </c>
      <c r="Z5" s="85">
        <f t="shared" si="5"/>
        <v>1.5421064192278067E-7</v>
      </c>
      <c r="AA5" s="85">
        <f t="shared" si="5"/>
        <v>1.5421064192278067E-7</v>
      </c>
      <c r="AB5" s="85">
        <f t="shared" si="5"/>
        <v>1.5421064192278067E-7</v>
      </c>
      <c r="AC5" s="85">
        <f t="shared" si="5"/>
        <v>1.5421064192278067E-7</v>
      </c>
      <c r="AD5" s="140">
        <f>100*AC5</f>
        <v>1.5421064192278067E-5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7.8233084122025787E-8</v>
      </c>
      <c r="O8" s="126">
        <f t="shared" si="2"/>
        <v>9.3815847646006034E-8</v>
      </c>
      <c r="P8" s="126">
        <f t="shared" si="7"/>
        <v>9.4081664014922239E-8</v>
      </c>
      <c r="Q8" s="126">
        <f t="shared" si="8"/>
        <v>9.4136380246467866E-8</v>
      </c>
      <c r="R8" s="135">
        <f t="shared" si="9"/>
        <v>9.4147679097211778E-8</v>
      </c>
      <c r="S8" s="135">
        <f t="shared" si="10"/>
        <v>9.4150013785210263E-8</v>
      </c>
      <c r="T8" s="135">
        <f>(1-T$34)-(1-T$34)*(1-M8)</f>
        <v>9.4150496288136765E-8</v>
      </c>
      <c r="U8" s="135">
        <f t="shared" si="3"/>
        <v>9.4150595986164376E-8</v>
      </c>
      <c r="V8" s="135">
        <f t="shared" si="4"/>
        <v>9.4150616636312634E-8</v>
      </c>
      <c r="W8" s="135">
        <f t="shared" si="5"/>
        <v>9.4150620855160128E-8</v>
      </c>
      <c r="X8" s="135">
        <f t="shared" si="5"/>
        <v>9.4150621743338547E-8</v>
      </c>
      <c r="Y8" s="135">
        <f t="shared" si="5"/>
        <v>9.4150621965383152E-8</v>
      </c>
      <c r="Z8" s="135">
        <f t="shared" si="5"/>
        <v>9.4150621965383152E-8</v>
      </c>
      <c r="AA8" s="135">
        <f t="shared" si="5"/>
        <v>9.4150621965383152E-8</v>
      </c>
      <c r="AB8" s="135">
        <f t="shared" si="5"/>
        <v>9.4150621965383152E-8</v>
      </c>
      <c r="AC8" s="135">
        <f t="shared" si="5"/>
        <v>9.4150621965383152E-8</v>
      </c>
      <c r="AD8" s="86">
        <f t="shared" si="11"/>
        <v>9.4150621965383152E-6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1.1829652635242383E-7</v>
      </c>
      <c r="O9" s="126">
        <f t="shared" si="2"/>
        <v>1.4185927876830817E-7</v>
      </c>
      <c r="P9" s="126">
        <f t="shared" si="7"/>
        <v>1.4226122058147439E-7</v>
      </c>
      <c r="Q9" s="126">
        <f t="shared" si="8"/>
        <v>1.4234395728784932E-7</v>
      </c>
      <c r="R9" s="135">
        <f t="shared" si="9"/>
        <v>1.4236104217690837E-7</v>
      </c>
      <c r="S9" s="135">
        <f t="shared" si="10"/>
        <v>1.4236457257510438E-7</v>
      </c>
      <c r="T9" s="135">
        <f t="shared" ref="T9:T33" si="13">(1-T$34)-(1-T$34)*(1-M9)</f>
        <v>1.4236530221367616E-7</v>
      </c>
      <c r="U9" s="135">
        <f t="shared" si="3"/>
        <v>1.423654529819629E-7</v>
      </c>
      <c r="V9" s="135">
        <f t="shared" si="4"/>
        <v>1.423654841792299E-7</v>
      </c>
      <c r="W9" s="135">
        <f t="shared" si="5"/>
        <v>1.4236549061852344E-7</v>
      </c>
      <c r="X9" s="135">
        <f t="shared" si="5"/>
        <v>1.4236549195079107E-7</v>
      </c>
      <c r="Y9" s="135">
        <f t="shared" si="5"/>
        <v>1.4236549217283567E-7</v>
      </c>
      <c r="Z9" s="135">
        <f t="shared" si="5"/>
        <v>1.4236549228385798E-7</v>
      </c>
      <c r="AA9" s="135">
        <f t="shared" si="5"/>
        <v>1.4236549228385798E-7</v>
      </c>
      <c r="AB9" s="135">
        <f t="shared" si="5"/>
        <v>1.4236549228385798E-7</v>
      </c>
      <c r="AC9" s="135">
        <f t="shared" si="5"/>
        <v>1.4236549228385798E-7</v>
      </c>
      <c r="AD9" s="86">
        <f t="shared" si="11"/>
        <v>1.4236549228385798E-5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6.625936743720473E-8</v>
      </c>
      <c r="O11" s="126">
        <f t="shared" si="2"/>
        <v>7.9457160517826253E-8</v>
      </c>
      <c r="P11" s="126">
        <f t="shared" si="7"/>
        <v>7.9682293097071977E-8</v>
      </c>
      <c r="Q11" s="126">
        <f t="shared" si="8"/>
        <v>7.9728635027365158E-8</v>
      </c>
      <c r="R11" s="135">
        <f t="shared" si="9"/>
        <v>7.9738204483703612E-8</v>
      </c>
      <c r="S11" s="135">
        <f t="shared" si="10"/>
        <v>7.9740181901932772E-8</v>
      </c>
      <c r="T11" s="135">
        <f t="shared" si="13"/>
        <v>7.9740590575028136E-8</v>
      </c>
      <c r="U11" s="135">
        <f t="shared" si="3"/>
        <v>7.974067506300031E-8</v>
      </c>
      <c r="V11" s="135">
        <f t="shared" si="4"/>
        <v>7.9740692493501797E-8</v>
      </c>
      <c r="W11" s="135">
        <f t="shared" si="5"/>
        <v>7.9740696046215476E-8</v>
      </c>
      <c r="X11" s="135">
        <f t="shared" si="5"/>
        <v>7.9740696823371593E-8</v>
      </c>
      <c r="Y11" s="135">
        <f t="shared" si="5"/>
        <v>7.9740696934393895E-8</v>
      </c>
      <c r="Z11" s="135">
        <f t="shared" si="5"/>
        <v>7.9740697045416198E-8</v>
      </c>
      <c r="AA11" s="135">
        <f t="shared" si="5"/>
        <v>7.9740697045416198E-8</v>
      </c>
      <c r="AB11" s="135">
        <f t="shared" si="5"/>
        <v>7.9740697045416198E-8</v>
      </c>
      <c r="AC11" s="135">
        <f t="shared" si="5"/>
        <v>7.9740697045416198E-8</v>
      </c>
      <c r="AD11" s="86">
        <f t="shared" si="11"/>
        <v>7.9740697045416198E-6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6.270283237075347E-8</v>
      </c>
      <c r="O12" s="126">
        <f t="shared" si="2"/>
        <v>7.5192221227204925E-8</v>
      </c>
      <c r="P12" s="126">
        <f t="shared" si="7"/>
        <v>7.5405269694961419E-8</v>
      </c>
      <c r="Q12" s="126">
        <f t="shared" si="8"/>
        <v>7.5449124059545625E-8</v>
      </c>
      <c r="R12" s="135">
        <f t="shared" si="9"/>
        <v>7.5458179926712887E-8</v>
      </c>
      <c r="S12" s="135">
        <f t="shared" si="10"/>
        <v>7.5460051207620893E-8</v>
      </c>
      <c r="T12" s="135">
        <f t="shared" si="13"/>
        <v>7.546043789830037E-8</v>
      </c>
      <c r="U12" s="135">
        <f t="shared" si="3"/>
        <v>7.5460517834358143E-8</v>
      </c>
      <c r="V12" s="135">
        <f t="shared" si="4"/>
        <v>7.546053437668121E-8</v>
      </c>
      <c r="W12" s="135">
        <f t="shared" si="5"/>
        <v>7.5460537818372586E-8</v>
      </c>
      <c r="X12" s="135">
        <f t="shared" si="5"/>
        <v>7.5460538484506401E-8</v>
      </c>
      <c r="Y12" s="135">
        <f t="shared" si="5"/>
        <v>7.5460538595528703E-8</v>
      </c>
      <c r="Z12" s="135">
        <f t="shared" si="5"/>
        <v>7.5460538706551006E-8</v>
      </c>
      <c r="AA12" s="135">
        <f t="shared" si="5"/>
        <v>7.5460538706551006E-8</v>
      </c>
      <c r="AB12" s="135">
        <f t="shared" si="5"/>
        <v>7.5460538706551006E-8</v>
      </c>
      <c r="AC12" s="135">
        <f t="shared" si="5"/>
        <v>7.5460538706551006E-8</v>
      </c>
      <c r="AD12" s="86">
        <f t="shared" si="11"/>
        <v>7.5460538706551006E-6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1.1189807702649546E-7</v>
      </c>
      <c r="O13" s="126">
        <f t="shared" si="2"/>
        <v>1.3418636191087074E-7</v>
      </c>
      <c r="P13" s="126">
        <f t="shared" si="7"/>
        <v>1.3456656333676875E-7</v>
      </c>
      <c r="Q13" s="126">
        <f t="shared" si="8"/>
        <v>1.3464482506719833E-7</v>
      </c>
      <c r="R13" s="135">
        <f t="shared" si="9"/>
        <v>1.3466098591763398E-7</v>
      </c>
      <c r="S13" s="135">
        <f t="shared" si="10"/>
        <v>1.3466432535746975E-7</v>
      </c>
      <c r="T13" s="135">
        <f t="shared" si="13"/>
        <v>1.3466501547210186E-7</v>
      </c>
      <c r="U13" s="135">
        <f t="shared" si="3"/>
        <v>1.3466515802473822E-7</v>
      </c>
      <c r="V13" s="135">
        <f t="shared" si="4"/>
        <v>1.3466518755667067E-7</v>
      </c>
      <c r="W13" s="135">
        <f t="shared" si="5"/>
        <v>1.3466519366289731E-7</v>
      </c>
      <c r="X13" s="135">
        <f t="shared" si="5"/>
        <v>1.3466519488414264E-7</v>
      </c>
      <c r="Y13" s="135">
        <f t="shared" si="5"/>
        <v>1.3466519521720954E-7</v>
      </c>
      <c r="Z13" s="135">
        <f t="shared" si="5"/>
        <v>1.3466519521720954E-7</v>
      </c>
      <c r="AA13" s="135">
        <f t="shared" si="5"/>
        <v>1.3466519521720954E-7</v>
      </c>
      <c r="AB13" s="135">
        <f t="shared" si="5"/>
        <v>1.3466519521720954E-7</v>
      </c>
      <c r="AC13" s="135">
        <f t="shared" si="5"/>
        <v>1.3466519521720954E-7</v>
      </c>
      <c r="AD13" s="86">
        <f t="shared" si="11"/>
        <v>1.3466519521720954E-5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7.7090920536093677E-8</v>
      </c>
      <c r="O14" s="126">
        <f t="shared" si="2"/>
        <v>9.2446183486138978E-8</v>
      </c>
      <c r="P14" s="126">
        <f t="shared" si="7"/>
        <v>9.2708119070472605E-8</v>
      </c>
      <c r="Q14" s="126">
        <f t="shared" si="8"/>
        <v>9.2762036496552014E-8</v>
      </c>
      <c r="R14" s="135">
        <f t="shared" si="9"/>
        <v>9.2773170368154467E-8</v>
      </c>
      <c r="S14" s="135">
        <f t="shared" si="10"/>
        <v>9.2775470972306096E-8</v>
      </c>
      <c r="T14" s="135">
        <f t="shared" si="13"/>
        <v>9.2775946480827542E-8</v>
      </c>
      <c r="U14" s="135">
        <f t="shared" si="3"/>
        <v>9.2776044735565222E-8</v>
      </c>
      <c r="V14" s="135">
        <f t="shared" si="4"/>
        <v>9.2776065052646572E-8</v>
      </c>
      <c r="W14" s="135">
        <f t="shared" si="5"/>
        <v>9.2776069271494066E-8</v>
      </c>
      <c r="X14" s="135">
        <f t="shared" si="5"/>
        <v>9.2776070048650183E-8</v>
      </c>
      <c r="Y14" s="135">
        <f t="shared" si="5"/>
        <v>9.2776070270694788E-8</v>
      </c>
      <c r="Z14" s="135">
        <f t="shared" si="5"/>
        <v>9.2776070270694788E-8</v>
      </c>
      <c r="AA14" s="135">
        <f t="shared" si="5"/>
        <v>9.2776070381717091E-8</v>
      </c>
      <c r="AB14" s="135">
        <f t="shared" si="5"/>
        <v>9.2776070381717091E-8</v>
      </c>
      <c r="AC14" s="135">
        <f t="shared" si="5"/>
        <v>9.2776070381717091E-8</v>
      </c>
      <c r="AD14" s="86">
        <f t="shared" si="11"/>
        <v>9.2776070381717091E-6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0.6647801696859178</v>
      </c>
      <c r="O15" s="130">
        <f t="shared" si="2"/>
        <v>0.79719361420266432</v>
      </c>
      <c r="P15" s="130">
        <f t="shared" si="7"/>
        <v>0.7994523698208974</v>
      </c>
      <c r="Q15" s="130">
        <f t="shared" si="8"/>
        <v>0.79991731776347774</v>
      </c>
      <c r="R15" s="137">
        <f t="shared" si="9"/>
        <v>0.80001332855325102</v>
      </c>
      <c r="S15" s="137">
        <f t="shared" si="10"/>
        <v>0.80003316785176282</v>
      </c>
      <c r="T15" s="137">
        <f t="shared" si="13"/>
        <v>0.80003726793672758</v>
      </c>
      <c r="U15" s="137">
        <f t="shared" si="3"/>
        <v>0.8000381153043542</v>
      </c>
      <c r="V15" s="137">
        <f t="shared" si="4"/>
        <v>0.80003829043149444</v>
      </c>
      <c r="W15" s="137">
        <f t="shared" si="5"/>
        <v>0.80003832662541063</v>
      </c>
      <c r="X15" s="137">
        <f t="shared" si="5"/>
        <v>0.80003833410568981</v>
      </c>
      <c r="Y15" s="137">
        <f t="shared" si="5"/>
        <v>0.80003833565165605</v>
      </c>
      <c r="Z15" s="137">
        <f t="shared" si="5"/>
        <v>0.80003833597116458</v>
      </c>
      <c r="AA15" s="137">
        <f t="shared" si="5"/>
        <v>0.80003833603719787</v>
      </c>
      <c r="AB15" s="137">
        <f t="shared" si="5"/>
        <v>0.80003833605084529</v>
      </c>
      <c r="AC15" s="137">
        <f t="shared" si="5"/>
        <v>0.80003833605366592</v>
      </c>
      <c r="AD15" s="87">
        <f t="shared" si="11"/>
        <v>80.003833605366594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6.2043357451635472E-8</v>
      </c>
      <c r="O18" s="126">
        <f t="shared" si="2"/>
        <v>7.4401389493772285E-8</v>
      </c>
      <c r="P18" s="126">
        <f t="shared" si="7"/>
        <v>7.4612197198398178E-8</v>
      </c>
      <c r="Q18" s="126">
        <f t="shared" si="8"/>
        <v>7.4655590376337955E-8</v>
      </c>
      <c r="R18" s="135">
        <f t="shared" si="9"/>
        <v>7.4664550986369704E-8</v>
      </c>
      <c r="S18" s="135">
        <f t="shared" si="10"/>
        <v>7.4666402616330174E-8</v>
      </c>
      <c r="T18" s="135">
        <f t="shared" si="13"/>
        <v>7.466678519918446E-8</v>
      </c>
      <c r="U18" s="135">
        <f t="shared" si="3"/>
        <v>7.4666864358086116E-8</v>
      </c>
      <c r="V18" s="135">
        <f t="shared" si="4"/>
        <v>7.4666880678364578E-8</v>
      </c>
      <c r="W18" s="135">
        <f t="shared" si="5"/>
        <v>7.4666884009033652E-8</v>
      </c>
      <c r="X18" s="135">
        <f t="shared" si="5"/>
        <v>7.4666884786189769E-8</v>
      </c>
      <c r="Y18" s="135">
        <f t="shared" si="5"/>
        <v>7.4666884897212071E-8</v>
      </c>
      <c r="Z18" s="135">
        <f t="shared" si="5"/>
        <v>7.4666884897212071E-8</v>
      </c>
      <c r="AA18" s="135">
        <f t="shared" si="5"/>
        <v>7.4666884897212071E-8</v>
      </c>
      <c r="AB18" s="135">
        <f t="shared" si="5"/>
        <v>7.4666884897212071E-8</v>
      </c>
      <c r="AC18" s="135">
        <f t="shared" si="5"/>
        <v>7.4666884897212071E-8</v>
      </c>
      <c r="AD18" s="86">
        <f t="shared" si="11"/>
        <v>7.4666884897212071E-6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7.5636010898882944E-8</v>
      </c>
      <c r="O19" s="126">
        <f t="shared" si="2"/>
        <v>9.0701479438237698E-8</v>
      </c>
      <c r="P19" s="126">
        <f t="shared" si="7"/>
        <v>9.0958471532509577E-8</v>
      </c>
      <c r="Q19" s="126">
        <f t="shared" si="8"/>
        <v>9.1011371439186917E-8</v>
      </c>
      <c r="R19" s="135">
        <f t="shared" si="9"/>
        <v>9.1022295145570808E-8</v>
      </c>
      <c r="S19" s="135">
        <f t="shared" si="10"/>
        <v>9.1024552451024476E-8</v>
      </c>
      <c r="T19" s="135">
        <f t="shared" si="13"/>
        <v>9.1025018855717121E-8</v>
      </c>
      <c r="U19" s="135">
        <f t="shared" si="3"/>
        <v>9.1025115334097961E-8</v>
      </c>
      <c r="V19" s="135">
        <f t="shared" si="4"/>
        <v>9.1025135207090102E-8</v>
      </c>
      <c r="W19" s="135">
        <f t="shared" si="5"/>
        <v>9.1025139314915293E-8</v>
      </c>
      <c r="X19" s="135">
        <f t="shared" si="5"/>
        <v>9.1025140203093713E-8</v>
      </c>
      <c r="Y19" s="135">
        <f t="shared" si="5"/>
        <v>9.1025140425138318E-8</v>
      </c>
      <c r="Z19" s="135">
        <f t="shared" si="5"/>
        <v>9.1025140425138318E-8</v>
      </c>
      <c r="AA19" s="135">
        <f t="shared" si="5"/>
        <v>9.1025140425138318E-8</v>
      </c>
      <c r="AB19" s="135">
        <f t="shared" si="5"/>
        <v>9.1025140425138318E-8</v>
      </c>
      <c r="AC19" s="135">
        <f t="shared" si="5"/>
        <v>9.1025140425138318E-8</v>
      </c>
      <c r="AD19" s="86">
        <f t="shared" si="11"/>
        <v>9.1025140425138318E-6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2.9074298824038891E-7</v>
      </c>
      <c r="O20" s="126">
        <f t="shared" si="2"/>
        <v>3.4865428333308301E-7</v>
      </c>
      <c r="P20" s="126">
        <f t="shared" si="7"/>
        <v>3.4964215478439087E-7</v>
      </c>
      <c r="Q20" s="126">
        <f t="shared" si="8"/>
        <v>3.4984550079109056E-7</v>
      </c>
      <c r="R20" s="135">
        <f t="shared" si="9"/>
        <v>3.4988749131326102E-7</v>
      </c>
      <c r="S20" s="135">
        <f t="shared" si="10"/>
        <v>3.4989616803926538E-7</v>
      </c>
      <c r="T20" s="135">
        <f t="shared" si="13"/>
        <v>3.4989796116047245E-7</v>
      </c>
      <c r="U20" s="135">
        <f t="shared" si="3"/>
        <v>3.4989833175291807E-7</v>
      </c>
      <c r="V20" s="135">
        <f t="shared" si="4"/>
        <v>3.4989840835830677E-7</v>
      </c>
      <c r="W20" s="135">
        <f t="shared" si="5"/>
        <v>3.4989842423449602E-7</v>
      </c>
      <c r="X20" s="135">
        <f t="shared" si="5"/>
        <v>3.4989842745414279E-7</v>
      </c>
      <c r="Y20" s="135">
        <f t="shared" si="5"/>
        <v>3.4989842812027661E-7</v>
      </c>
      <c r="Z20" s="135">
        <f t="shared" si="5"/>
        <v>3.4989842834232121E-7</v>
      </c>
      <c r="AA20" s="135">
        <f t="shared" si="5"/>
        <v>3.4989842834232121E-7</v>
      </c>
      <c r="AB20" s="135">
        <f t="shared" si="5"/>
        <v>3.4989842834232121E-7</v>
      </c>
      <c r="AC20" s="135">
        <f t="shared" si="5"/>
        <v>3.4989842834232121E-7</v>
      </c>
      <c r="AD20" s="86">
        <f t="shared" si="11"/>
        <v>3.4989842834232121E-5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5.7058649360897107E-8</v>
      </c>
      <c r="O21" s="126">
        <f t="shared" si="2"/>
        <v>6.8423808285977827E-8</v>
      </c>
      <c r="P21" s="126">
        <f t="shared" si="7"/>
        <v>6.8617679205296156E-8</v>
      </c>
      <c r="Q21" s="126">
        <f t="shared" si="8"/>
        <v>6.8657586060894005E-8</v>
      </c>
      <c r="R21" s="135">
        <f t="shared" si="9"/>
        <v>6.8665826802316587E-8</v>
      </c>
      <c r="S21" s="135">
        <f t="shared" si="10"/>
        <v>6.8667529551369455E-8</v>
      </c>
      <c r="T21" s="135">
        <f t="shared" si="13"/>
        <v>6.8667881492068261E-8</v>
      </c>
      <c r="U21" s="135">
        <f t="shared" si="3"/>
        <v>6.8667954211676374E-8</v>
      </c>
      <c r="V21" s="135">
        <f t="shared" si="4"/>
        <v>6.8667969199687207E-8</v>
      </c>
      <c r="W21" s="135">
        <f t="shared" ref="W21:AC33" si="15">(1-W$34)-(1-W$34)*(1-$M21)</f>
        <v>6.8667972308311676E-8</v>
      </c>
      <c r="X21" s="135">
        <f t="shared" si="15"/>
        <v>6.866797297444549E-8</v>
      </c>
      <c r="Y21" s="135">
        <f t="shared" si="15"/>
        <v>6.8667973085467793E-8</v>
      </c>
      <c r="Z21" s="135">
        <f t="shared" si="15"/>
        <v>6.8667973196490095E-8</v>
      </c>
      <c r="AA21" s="135">
        <f t="shared" si="15"/>
        <v>6.8667973196490095E-8</v>
      </c>
      <c r="AB21" s="135">
        <f t="shared" si="15"/>
        <v>6.8667973196490095E-8</v>
      </c>
      <c r="AC21" s="135">
        <f t="shared" si="15"/>
        <v>6.8667973196490095E-8</v>
      </c>
      <c r="AD21" s="86">
        <f t="shared" si="11"/>
        <v>6.8667973196490095E-6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5.8967386307173797E-8</v>
      </c>
      <c r="O22" s="126">
        <f t="shared" si="2"/>
        <v>7.0712734778766162E-8</v>
      </c>
      <c r="P22" s="126">
        <f t="shared" si="7"/>
        <v>7.0913091176905141E-8</v>
      </c>
      <c r="Q22" s="126">
        <f t="shared" si="8"/>
        <v>7.0954332964667799E-8</v>
      </c>
      <c r="R22" s="135">
        <f t="shared" si="9"/>
        <v>7.0962849374467396E-8</v>
      </c>
      <c r="S22" s="135">
        <f t="shared" si="10"/>
        <v>7.0964609188983729E-8</v>
      </c>
      <c r="T22" s="135">
        <f t="shared" si="13"/>
        <v>7.0964972787024294E-8</v>
      </c>
      <c r="U22" s="135">
        <f t="shared" si="3"/>
        <v>7.0965047949123061E-8</v>
      </c>
      <c r="V22" s="135">
        <f t="shared" si="4"/>
        <v>7.0965063492245406E-8</v>
      </c>
      <c r="W22" s="135">
        <f t="shared" si="15"/>
        <v>7.0965066711892177E-8</v>
      </c>
      <c r="X22" s="135">
        <f t="shared" si="15"/>
        <v>7.0965067378025992E-8</v>
      </c>
      <c r="Y22" s="135">
        <f t="shared" si="15"/>
        <v>7.0965067489048295E-8</v>
      </c>
      <c r="Z22" s="135">
        <f t="shared" si="15"/>
        <v>7.0965067600070597E-8</v>
      </c>
      <c r="AA22" s="135">
        <f t="shared" si="15"/>
        <v>7.0965067600070597E-8</v>
      </c>
      <c r="AB22" s="135">
        <f t="shared" si="15"/>
        <v>7.0965067600070597E-8</v>
      </c>
      <c r="AC22" s="135">
        <f t="shared" si="15"/>
        <v>7.0965067600070597E-8</v>
      </c>
      <c r="AD22" s="86">
        <f t="shared" si="11"/>
        <v>7.0965067600070597E-6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5.5032069345983814E-8</v>
      </c>
      <c r="O23" s="126">
        <f t="shared" si="2"/>
        <v>6.5993566389366265E-8</v>
      </c>
      <c r="P23" s="126">
        <f t="shared" si="7"/>
        <v>6.6180551483441263E-8</v>
      </c>
      <c r="Q23" s="126">
        <f t="shared" si="8"/>
        <v>6.6219040917303573E-8</v>
      </c>
      <c r="R23" s="135">
        <f t="shared" si="9"/>
        <v>6.6226989003936865E-8</v>
      </c>
      <c r="S23" s="135">
        <f t="shared" si="10"/>
        <v>6.6228631356857193E-8</v>
      </c>
      <c r="T23" s="135">
        <f t="shared" si="13"/>
        <v>6.6228970752035821E-8</v>
      </c>
      <c r="U23" s="135">
        <f t="shared" si="3"/>
        <v>6.6229040918130977E-8</v>
      </c>
      <c r="V23" s="135">
        <f t="shared" si="4"/>
        <v>6.6229055351030297E-8</v>
      </c>
      <c r="W23" s="135">
        <f t="shared" si="15"/>
        <v>6.6229058348632464E-8</v>
      </c>
      <c r="X23" s="135">
        <f t="shared" si="15"/>
        <v>6.6229059014766278E-8</v>
      </c>
      <c r="Y23" s="135">
        <f t="shared" si="15"/>
        <v>6.6229059125788581E-8</v>
      </c>
      <c r="Z23" s="135">
        <f t="shared" si="15"/>
        <v>6.6229059125788581E-8</v>
      </c>
      <c r="AA23" s="135">
        <f t="shared" si="15"/>
        <v>6.6229059125788581E-8</v>
      </c>
      <c r="AB23" s="135">
        <f t="shared" si="15"/>
        <v>6.6229059125788581E-8</v>
      </c>
      <c r="AC23" s="135">
        <f t="shared" si="15"/>
        <v>6.6229059125788581E-8</v>
      </c>
      <c r="AD23" s="86">
        <f t="shared" si="11"/>
        <v>6.6229059125788581E-6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5.1979956006142913E-8</v>
      </c>
      <c r="O24" s="126">
        <f>(1-O$34)-(1-O$34)*(1-M24)</f>
        <v>6.2333521455570917E-8</v>
      </c>
      <c r="P24" s="126">
        <f t="shared" si="7"/>
        <v>6.2510136289439799E-8</v>
      </c>
      <c r="Q24" s="126">
        <f t="shared" si="8"/>
        <v>6.2546491097492662E-8</v>
      </c>
      <c r="R24" s="135">
        <f t="shared" si="9"/>
        <v>6.2553998314562875E-8</v>
      </c>
      <c r="S24" s="135">
        <f t="shared" si="10"/>
        <v>6.2555549629195184E-8</v>
      </c>
      <c r="T24" s="135">
        <f t="shared" si="13"/>
        <v>6.2555870150582393E-8</v>
      </c>
      <c r="U24" s="135">
        <f t="shared" si="3"/>
        <v>6.2555936430896963E-8</v>
      </c>
      <c r="V24" s="135">
        <f t="shared" si="4"/>
        <v>6.2555950086640166E-8</v>
      </c>
      <c r="W24" s="135">
        <f t="shared" si="15"/>
        <v>6.255595297322003E-8</v>
      </c>
      <c r="X24" s="135">
        <f t="shared" si="15"/>
        <v>6.2555953528331543E-8</v>
      </c>
      <c r="Y24" s="135">
        <f t="shared" si="15"/>
        <v>6.2555953639353845E-8</v>
      </c>
      <c r="Z24" s="135">
        <f t="shared" si="15"/>
        <v>6.2555953750376148E-8</v>
      </c>
      <c r="AA24" s="135">
        <f t="shared" si="15"/>
        <v>6.2555953750376148E-8</v>
      </c>
      <c r="AB24" s="135">
        <f t="shared" si="15"/>
        <v>6.2555953750376148E-8</v>
      </c>
      <c r="AC24" s="135">
        <f t="shared" si="15"/>
        <v>6.2555953750376148E-8</v>
      </c>
      <c r="AD24" s="86">
        <f t="shared" si="11"/>
        <v>6.2555953750376148E-6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5.5354482775271663E-8</v>
      </c>
      <c r="O25" s="126">
        <f>(1-O$34)-(1-O$34)*(1-M25)</f>
        <v>6.6380199448268229E-8</v>
      </c>
      <c r="P25" s="126">
        <f t="shared" si="7"/>
        <v>6.6568279999401625E-8</v>
      </c>
      <c r="Q25" s="126">
        <f t="shared" si="8"/>
        <v>6.6606994919560236E-8</v>
      </c>
      <c r="R25" s="135">
        <f t="shared" si="9"/>
        <v>6.661498952453826E-8</v>
      </c>
      <c r="S25" s="135">
        <f t="shared" si="10"/>
        <v>6.6616641536398902E-8</v>
      </c>
      <c r="T25" s="135">
        <f t="shared" si="13"/>
        <v>6.6616982929978974E-8</v>
      </c>
      <c r="U25" s="135">
        <f t="shared" si="3"/>
        <v>6.6617053429141038E-8</v>
      </c>
      <c r="V25" s="135">
        <f t="shared" si="4"/>
        <v>6.6617068084084963E-8</v>
      </c>
      <c r="W25" s="135">
        <f t="shared" si="15"/>
        <v>6.6617071081687129E-8</v>
      </c>
      <c r="X25" s="135">
        <f t="shared" si="15"/>
        <v>6.6617071636798642E-8</v>
      </c>
      <c r="Y25" s="135">
        <f t="shared" si="15"/>
        <v>6.6617071858843246E-8</v>
      </c>
      <c r="Z25" s="135">
        <f t="shared" si="15"/>
        <v>6.6617071858843246E-8</v>
      </c>
      <c r="AA25" s="135">
        <f t="shared" si="15"/>
        <v>6.6617071858843246E-8</v>
      </c>
      <c r="AB25" s="135">
        <f t="shared" si="15"/>
        <v>6.6617071858843246E-8</v>
      </c>
      <c r="AC25" s="135">
        <f t="shared" si="15"/>
        <v>6.6617071858843246E-8</v>
      </c>
      <c r="AD25" s="86">
        <f t="shared" si="11"/>
        <v>6.6617071858843246E-6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5.1480152252203482E-8</v>
      </c>
      <c r="O33" s="126">
        <f>(1-O$34)-(1-O$34)*(1-M33)</f>
        <v>6.1734164891191767E-8</v>
      </c>
      <c r="P33" s="126">
        <f t="shared" si="7"/>
        <v>6.1909081527922183E-8</v>
      </c>
      <c r="Q33" s="126">
        <f t="shared" si="8"/>
        <v>6.1945086726744591E-8</v>
      </c>
      <c r="R33" s="135">
        <f t="shared" si="9"/>
        <v>6.1952521779318204E-8</v>
      </c>
      <c r="S33" s="135">
        <f t="shared" si="10"/>
        <v>6.195405810593968E-8</v>
      </c>
      <c r="T33" s="135">
        <f t="shared" si="13"/>
        <v>6.1954375629724723E-8</v>
      </c>
      <c r="U33" s="135">
        <f t="shared" si="3"/>
        <v>6.1954441243905478E-8</v>
      </c>
      <c r="V33" s="135">
        <f t="shared" si="4"/>
        <v>6.1954454788626379E-8</v>
      </c>
      <c r="W33" s="135">
        <f t="shared" si="15"/>
        <v>6.195445756418394E-8</v>
      </c>
      <c r="X33" s="135">
        <f t="shared" si="15"/>
        <v>6.1954458230317755E-8</v>
      </c>
      <c r="Y33" s="135">
        <f t="shared" si="15"/>
        <v>6.1954458341340057E-8</v>
      </c>
      <c r="Z33" s="135">
        <f t="shared" si="15"/>
        <v>6.1954458341340057E-8</v>
      </c>
      <c r="AA33" s="135">
        <f t="shared" si="15"/>
        <v>6.1954458341340057E-8</v>
      </c>
      <c r="AB33" s="135">
        <f t="shared" si="15"/>
        <v>6.1954458341340057E-8</v>
      </c>
      <c r="AC33" s="135">
        <f t="shared" si="15"/>
        <v>6.1954458341340057E-8</v>
      </c>
      <c r="AD33" s="86">
        <f t="shared" si="11"/>
        <v>6.1954458341340057E-6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0.33521842939914137</v>
      </c>
      <c r="O34" s="132">
        <f>(K36*L40-L39)/(E34*O44*L40-L39)</f>
        <v>0.20280470584282476</v>
      </c>
      <c r="P34" s="132">
        <f>(K36*L40-L39)/(E34*P44*L40-L39)</f>
        <v>0.20054594546463539</v>
      </c>
      <c r="Q34" s="132">
        <f>(K36*L40-L39)/(E34*Q44*L40-L39)</f>
        <v>0.20008099654225364</v>
      </c>
      <c r="R34" s="138">
        <f>(K36*L40-L39)/(E34*R44*L40-L39)</f>
        <v>0.19998498555015337</v>
      </c>
      <c r="S34" s="138">
        <f>(K36*L40-L39)/(E34*S44*L40-L39)</f>
        <v>0.19996514620983363</v>
      </c>
      <c r="T34" s="138">
        <f>(K36*L40-L39)/(E34*T44*L40-L39)</f>
        <v>0.19996104611622856</v>
      </c>
      <c r="U34" s="138">
        <f>(K36*L40-L39)/(E34*U44*L40-L39)</f>
        <v>0.1999601987468162</v>
      </c>
      <c r="V34" s="138">
        <f t="shared" ref="V34:AC34" si="17">($K36*$L40-$L39)/($E34*V44*$L40-$L39)</f>
        <v>0.19996002361930698</v>
      </c>
      <c r="W34" s="138">
        <f t="shared" si="17"/>
        <v>0.19995998742531451</v>
      </c>
      <c r="X34" s="138">
        <f t="shared" si="17"/>
        <v>0.19995997994501963</v>
      </c>
      <c r="Y34" s="138">
        <f t="shared" si="17"/>
        <v>0.19995997839905014</v>
      </c>
      <c r="Z34" s="138">
        <f t="shared" si="17"/>
        <v>0.19995997807954097</v>
      </c>
      <c r="AA34" s="138">
        <f t="shared" si="17"/>
        <v>0.19995997801350743</v>
      </c>
      <c r="AB34" s="138">
        <f t="shared" si="17"/>
        <v>0.19995997799985998</v>
      </c>
      <c r="AC34" s="138">
        <f t="shared" si="17"/>
        <v>0.19995997799703932</v>
      </c>
      <c r="AD34" s="88">
        <f t="shared" si="11"/>
        <v>19.995997799703932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80</v>
      </c>
      <c r="K35" s="134"/>
      <c r="L35" s="195">
        <f>AD15</f>
        <v>80.003833605366594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WS_Tables!D27*1000000</f>
        <v>859320</v>
      </c>
      <c r="L36" s="219">
        <f>L35-J35</f>
        <v>3.8336053665943837E-3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 t="s">
        <v>39</v>
      </c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1.0000000000000004</v>
      </c>
      <c r="P40" s="74">
        <f t="shared" si="18"/>
        <v>1.0000000000000004</v>
      </c>
      <c r="Q40" s="74">
        <f t="shared" si="18"/>
        <v>1</v>
      </c>
      <c r="R40" s="74">
        <f t="shared" si="18"/>
        <v>1.0000000000000002</v>
      </c>
      <c r="S40" s="74">
        <f t="shared" si="18"/>
        <v>1.0000000000000004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</v>
      </c>
      <c r="X40" s="74">
        <f t="shared" si="18"/>
        <v>1.0000000000000002</v>
      </c>
      <c r="Y40" s="74">
        <f t="shared" si="18"/>
        <v>1.0000000000000002</v>
      </c>
      <c r="Z40" s="74">
        <f t="shared" si="18"/>
        <v>1.0000000000000004</v>
      </c>
      <c r="AA40" s="74">
        <f t="shared" si="18"/>
        <v>1.0000000000000004</v>
      </c>
      <c r="AB40" s="74">
        <f t="shared" si="18"/>
        <v>1.0000000000000004</v>
      </c>
      <c r="AC40" s="74">
        <f t="shared" si="18"/>
        <v>1.0000000000000002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1933.9117269999999</v>
      </c>
      <c r="F44" s="217">
        <f t="shared" si="19"/>
        <v>-1884.8408932</v>
      </c>
      <c r="G44" s="217">
        <f t="shared" si="19"/>
        <v>754.36228900000003</v>
      </c>
      <c r="H44" s="217">
        <f t="shared" si="19"/>
        <v>-163.904628</v>
      </c>
      <c r="I44" s="91">
        <f t="shared" si="19"/>
        <v>22.478563000000001</v>
      </c>
      <c r="J44" s="91">
        <f t="shared" si="19"/>
        <v>-2.4595026</v>
      </c>
      <c r="K44" s="91">
        <f t="shared" si="19"/>
        <v>1.3179897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1.1366875003990649</v>
      </c>
      <c r="P44" s="30">
        <f t="shared" si="20"/>
        <v>1.1405847191788658</v>
      </c>
      <c r="Q44" s="30">
        <f t="shared" si="20"/>
        <v>1.1413978530600675</v>
      </c>
      <c r="R44" s="30">
        <f t="shared" si="20"/>
        <v>1.1415662345175375</v>
      </c>
      <c r="S44" s="30">
        <f t="shared" si="20"/>
        <v>1.141601048368923</v>
      </c>
      <c r="T44" s="75">
        <f t="shared" si="20"/>
        <v>1.1416082440284581</v>
      </c>
      <c r="U44" s="75">
        <f t="shared" si="20"/>
        <v>1.1416097311975917</v>
      </c>
      <c r="V44" s="75">
        <f t="shared" si="20"/>
        <v>1.1416100385553443</v>
      </c>
      <c r="W44" s="75">
        <f t="shared" si="20"/>
        <v>1.1416101020777227</v>
      </c>
      <c r="X44" s="75">
        <f t="shared" si="20"/>
        <v>1.1416101152060403</v>
      </c>
      <c r="Y44" s="75">
        <f t="shared" si="20"/>
        <v>1.1416101179192994</v>
      </c>
      <c r="Z44" s="75">
        <f t="shared" si="20"/>
        <v>1.1416101184800553</v>
      </c>
      <c r="AA44" s="75">
        <f t="shared" si="20"/>
        <v>1.1416101185959477</v>
      </c>
      <c r="AB44" s="75">
        <f t="shared" si="20"/>
        <v>1.1416101186198997</v>
      </c>
      <c r="AC44" s="75">
        <f t="shared" si="20"/>
        <v>1.14161011862485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1537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C2" sqref="A1:XFD1048576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1.4139406268043331E-7</v>
      </c>
      <c r="O5" s="35">
        <f t="shared" ref="O5:O23" si="2">(1-O$34)-(1-O$34)*(1-M5)</f>
        <v>1.6019983639647961E-7</v>
      </c>
      <c r="P5" s="35">
        <f>(1-P$34)-(1-P$34)*(1-M5)</f>
        <v>1.6314799056171836E-7</v>
      </c>
      <c r="Q5" s="35">
        <f>(1-Q$34)-(1-Q$34)*(1-M5)</f>
        <v>1.6369979904951037E-7</v>
      </c>
      <c r="R5" s="139">
        <f>(1-R$34)-(1-R$34)*(1-M5)</f>
        <v>1.6380694867201839E-7</v>
      </c>
      <c r="S5" s="139">
        <f>(1-S$34)-(1-S$34)*(1-M5)</f>
        <v>1.6382790157809524E-7</v>
      </c>
      <c r="T5" s="85">
        <f>(1-T$34)-(1-T$34)*(1-M5)</f>
        <v>1.6383200451830504E-7</v>
      </c>
      <c r="U5" s="85">
        <f t="shared" ref="U5:U33" si="3">(1-U$34)-(1-U$34)*(1-M5)</f>
        <v>1.6383280809773026E-7</v>
      </c>
      <c r="V5" s="85">
        <f t="shared" ref="V5:V33" si="4">(1-V$34)-(1-V$34)*(1-M5)</f>
        <v>1.6383296552735516E-7</v>
      </c>
      <c r="W5" s="85">
        <f t="shared" ref="W5:AC20" si="5">(1-W$34)-(1-W$34)*(1-$M5)</f>
        <v>1.6383299639155524E-7</v>
      </c>
      <c r="X5" s="85">
        <f t="shared" si="5"/>
        <v>1.6383300238675957E-7</v>
      </c>
      <c r="Y5" s="85">
        <f t="shared" si="5"/>
        <v>1.638330036080049E-7</v>
      </c>
      <c r="Z5" s="85">
        <f t="shared" si="5"/>
        <v>1.6383300383004951E-7</v>
      </c>
      <c r="AA5" s="85">
        <f t="shared" si="5"/>
        <v>1.6383300383004951E-7</v>
      </c>
      <c r="AB5" s="85">
        <f t="shared" si="5"/>
        <v>1.6383300383004951E-7</v>
      </c>
      <c r="AC5" s="85">
        <f t="shared" si="5"/>
        <v>1.6383300383004951E-7</v>
      </c>
      <c r="AD5" s="140">
        <f>100*AC5</f>
        <v>1.6383300383004951E-5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8.6325682713273011E-8</v>
      </c>
      <c r="O8" s="126">
        <f t="shared" si="2"/>
        <v>9.7807220433843156E-8</v>
      </c>
      <c r="P8" s="126">
        <f t="shared" si="7"/>
        <v>9.960716451651308E-8</v>
      </c>
      <c r="Q8" s="126">
        <f t="shared" si="8"/>
        <v>9.9944061582313282E-8</v>
      </c>
      <c r="R8" s="135">
        <f t="shared" si="9"/>
        <v>1.0000948003074939E-7</v>
      </c>
      <c r="S8" s="135">
        <f t="shared" si="10"/>
        <v>1.0002227235350603E-7</v>
      </c>
      <c r="T8" s="135">
        <f>(1-T$34)-(1-T$34)*(1-M8)</f>
        <v>1.0002477734971649E-7</v>
      </c>
      <c r="U8" s="135">
        <f t="shared" si="3"/>
        <v>1.0002526795727107E-7</v>
      </c>
      <c r="V8" s="135">
        <f t="shared" si="4"/>
        <v>1.00025364102585E-7</v>
      </c>
      <c r="W8" s="135">
        <f t="shared" si="5"/>
        <v>1.0002538297637642E-7</v>
      </c>
      <c r="X8" s="135">
        <f t="shared" si="5"/>
        <v>1.000253866401124E-7</v>
      </c>
      <c r="Y8" s="135">
        <f t="shared" si="5"/>
        <v>1.0002538730624622E-7</v>
      </c>
      <c r="Z8" s="135">
        <f t="shared" si="5"/>
        <v>1.0002538752829082E-7</v>
      </c>
      <c r="AA8" s="135">
        <f t="shared" si="5"/>
        <v>1.0002538752829082E-7</v>
      </c>
      <c r="AB8" s="135">
        <f t="shared" si="5"/>
        <v>1.0002538752829082E-7</v>
      </c>
      <c r="AC8" s="135">
        <f t="shared" si="5"/>
        <v>1.0002538752829082E-7</v>
      </c>
      <c r="AD8" s="86">
        <f t="shared" si="11"/>
        <v>1.0002538752829082E-5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1.3053337355461991E-7</v>
      </c>
      <c r="O9" s="126">
        <f t="shared" si="2"/>
        <v>1.4789464775066818E-7</v>
      </c>
      <c r="P9" s="126">
        <f t="shared" si="7"/>
        <v>1.5061634972557414E-7</v>
      </c>
      <c r="Q9" s="126">
        <f t="shared" si="8"/>
        <v>1.5112577300691044E-7</v>
      </c>
      <c r="R9" s="135">
        <f t="shared" si="9"/>
        <v>1.512246923240923E-7</v>
      </c>
      <c r="S9" s="135">
        <f t="shared" si="10"/>
        <v>1.5124403585087265E-7</v>
      </c>
      <c r="T9" s="135">
        <f t="shared" ref="T9:T33" si="13">(1-T$34)-(1-T$34)*(1-M9)</f>
        <v>1.5124782359876576E-7</v>
      </c>
      <c r="U9" s="135">
        <f t="shared" si="3"/>
        <v>1.5124856544979082E-7</v>
      </c>
      <c r="V9" s="135">
        <f t="shared" si="4"/>
        <v>1.5124871077798474E-7</v>
      </c>
      <c r="W9" s="135">
        <f t="shared" si="5"/>
        <v>1.5124873919969417E-7</v>
      </c>
      <c r="X9" s="135">
        <f t="shared" si="5"/>
        <v>1.512487448618316E-7</v>
      </c>
      <c r="Y9" s="135">
        <f t="shared" si="5"/>
        <v>1.5124874586103232E-7</v>
      </c>
      <c r="Z9" s="135">
        <f t="shared" si="5"/>
        <v>1.5124874608307692E-7</v>
      </c>
      <c r="AA9" s="135">
        <f t="shared" si="5"/>
        <v>1.5124874619409923E-7</v>
      </c>
      <c r="AB9" s="135">
        <f t="shared" si="5"/>
        <v>1.5124874619409923E-7</v>
      </c>
      <c r="AC9" s="135">
        <f t="shared" si="5"/>
        <v>1.5124874619409923E-7</v>
      </c>
      <c r="AD9" s="86">
        <f t="shared" si="11"/>
        <v>1.5124874619409923E-5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7.3113379017719637E-8</v>
      </c>
      <c r="O11" s="126">
        <f t="shared" si="2"/>
        <v>8.2837646298017376E-8</v>
      </c>
      <c r="P11" s="126">
        <f t="shared" si="7"/>
        <v>8.4362105745583449E-8</v>
      </c>
      <c r="Q11" s="126">
        <f t="shared" si="8"/>
        <v>8.4647440057317169E-8</v>
      </c>
      <c r="R11" s="135">
        <f t="shared" si="9"/>
        <v>8.4702846070427995E-8</v>
      </c>
      <c r="S11" s="135">
        <f t="shared" si="10"/>
        <v>8.4713680514880707E-8</v>
      </c>
      <c r="T11" s="135">
        <f t="shared" si="13"/>
        <v>8.4715802151080766E-8</v>
      </c>
      <c r="U11" s="135">
        <f t="shared" si="3"/>
        <v>8.4716217707558883E-8</v>
      </c>
      <c r="V11" s="135">
        <f t="shared" si="4"/>
        <v>8.4716299086906588E-8</v>
      </c>
      <c r="W11" s="135">
        <f t="shared" si="5"/>
        <v>8.471631496309584E-8</v>
      </c>
      <c r="X11" s="135">
        <f t="shared" si="5"/>
        <v>8.4716318182742611E-8</v>
      </c>
      <c r="Y11" s="135">
        <f t="shared" si="5"/>
        <v>8.4716318737854124E-8</v>
      </c>
      <c r="Z11" s="135">
        <f t="shared" si="5"/>
        <v>8.4716318848876426E-8</v>
      </c>
      <c r="AA11" s="135">
        <f t="shared" si="5"/>
        <v>8.4716318848876426E-8</v>
      </c>
      <c r="AB11" s="135">
        <f t="shared" si="5"/>
        <v>8.4716318848876426E-8</v>
      </c>
      <c r="AC11" s="135">
        <f t="shared" si="5"/>
        <v>8.4716318848876426E-8</v>
      </c>
      <c r="AD11" s="86">
        <f t="shared" si="11"/>
        <v>8.4716318848876426E-6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6.9188948348397616E-8</v>
      </c>
      <c r="O12" s="126">
        <f t="shared" si="2"/>
        <v>7.8391256264076503E-8</v>
      </c>
      <c r="P12" s="126">
        <f t="shared" si="7"/>
        <v>7.9833888833036326E-8</v>
      </c>
      <c r="Q12" s="126">
        <f t="shared" si="8"/>
        <v>8.0103907618145342E-8</v>
      </c>
      <c r="R12" s="135">
        <f t="shared" si="9"/>
        <v>8.0156339565817802E-8</v>
      </c>
      <c r="S12" s="135">
        <f t="shared" si="10"/>
        <v>8.0166592586472518E-8</v>
      </c>
      <c r="T12" s="135">
        <f t="shared" si="13"/>
        <v>8.016860031379025E-8</v>
      </c>
      <c r="U12" s="135">
        <f t="shared" si="3"/>
        <v>8.0168993554785573E-8</v>
      </c>
      <c r="V12" s="135">
        <f t="shared" si="4"/>
        <v>8.0169070493241179E-8</v>
      </c>
      <c r="W12" s="135">
        <f t="shared" si="5"/>
        <v>8.0169085592274314E-8</v>
      </c>
      <c r="X12" s="135">
        <f t="shared" si="5"/>
        <v>8.016908858987648E-8</v>
      </c>
      <c r="Y12" s="135">
        <f t="shared" si="5"/>
        <v>8.0169089144987993E-8</v>
      </c>
      <c r="Z12" s="135">
        <f t="shared" si="5"/>
        <v>8.0169089256010295E-8</v>
      </c>
      <c r="AA12" s="135">
        <f t="shared" si="5"/>
        <v>8.0169089256010295E-8</v>
      </c>
      <c r="AB12" s="135">
        <f t="shared" si="5"/>
        <v>8.0169089256010295E-8</v>
      </c>
      <c r="AC12" s="135">
        <f t="shared" si="5"/>
        <v>8.0169089256010295E-8</v>
      </c>
      <c r="AD12" s="86">
        <f t="shared" si="11"/>
        <v>8.0169089256010295E-6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1.2347305478055404E-7</v>
      </c>
      <c r="O13" s="126">
        <f t="shared" si="2"/>
        <v>1.3989528846458654E-7</v>
      </c>
      <c r="P13" s="126">
        <f t="shared" si="7"/>
        <v>1.4246977853016318E-7</v>
      </c>
      <c r="Q13" s="126">
        <f t="shared" si="8"/>
        <v>1.4295164796340742E-7</v>
      </c>
      <c r="R13" s="135">
        <f t="shared" si="9"/>
        <v>1.4304521689378902E-7</v>
      </c>
      <c r="S13" s="135">
        <f t="shared" si="10"/>
        <v>1.4306351414639096E-7</v>
      </c>
      <c r="T13" s="135">
        <f t="shared" si="13"/>
        <v>1.4306709694711373E-7</v>
      </c>
      <c r="U13" s="135">
        <f t="shared" si="3"/>
        <v>1.4306779871908759E-7</v>
      </c>
      <c r="V13" s="135">
        <f t="shared" si="4"/>
        <v>1.4306793616469804E-7</v>
      </c>
      <c r="W13" s="135">
        <f t="shared" si="5"/>
        <v>1.4306796314311754E-7</v>
      </c>
      <c r="X13" s="135">
        <f t="shared" si="5"/>
        <v>1.4306796836116575E-7</v>
      </c>
      <c r="Y13" s="135">
        <f t="shared" si="5"/>
        <v>1.4306796947138878E-7</v>
      </c>
      <c r="Z13" s="135">
        <f t="shared" si="5"/>
        <v>1.4306796969343338E-7</v>
      </c>
      <c r="AA13" s="135">
        <f t="shared" si="5"/>
        <v>1.4306796969343338E-7</v>
      </c>
      <c r="AB13" s="135">
        <f t="shared" si="5"/>
        <v>1.4306796969343338E-7</v>
      </c>
      <c r="AC13" s="135">
        <f t="shared" si="5"/>
        <v>1.4306796969343338E-7</v>
      </c>
      <c r="AD13" s="86">
        <f t="shared" si="11"/>
        <v>1.4306796969343338E-5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8.5065371191461736E-8</v>
      </c>
      <c r="O14" s="126">
        <f t="shared" si="2"/>
        <v>9.6379284220127204E-8</v>
      </c>
      <c r="P14" s="126">
        <f t="shared" si="7"/>
        <v>9.8152950100960368E-8</v>
      </c>
      <c r="Q14" s="126">
        <f t="shared" si="8"/>
        <v>9.8484928656716875E-8</v>
      </c>
      <c r="R14" s="135">
        <f t="shared" si="9"/>
        <v>9.8549391869262593E-8</v>
      </c>
      <c r="S14" s="135">
        <f t="shared" si="10"/>
        <v>9.8561997563528791E-8</v>
      </c>
      <c r="T14" s="135">
        <f t="shared" si="13"/>
        <v>9.8564465922379441E-8</v>
      </c>
      <c r="U14" s="135">
        <f t="shared" si="3"/>
        <v>9.8564949424506665E-8</v>
      </c>
      <c r="V14" s="135">
        <f t="shared" si="4"/>
        <v>9.8565044126530665E-8</v>
      </c>
      <c r="W14" s="135">
        <f t="shared" si="5"/>
        <v>9.8565062667255177E-8</v>
      </c>
      <c r="X14" s="135">
        <f t="shared" si="5"/>
        <v>9.8565066330991158E-8</v>
      </c>
      <c r="Y14" s="135">
        <f t="shared" si="5"/>
        <v>9.8565066997124973E-8</v>
      </c>
      <c r="Z14" s="135">
        <f t="shared" si="5"/>
        <v>9.8565067219169578E-8</v>
      </c>
      <c r="AA14" s="135">
        <f t="shared" si="5"/>
        <v>9.8565067219169578E-8</v>
      </c>
      <c r="AB14" s="135">
        <f t="shared" si="5"/>
        <v>9.8565067219169578E-8</v>
      </c>
      <c r="AC14" s="135">
        <f t="shared" si="5"/>
        <v>9.8565067219169578E-8</v>
      </c>
      <c r="AD14" s="86">
        <f t="shared" si="11"/>
        <v>9.8565067219169578E-6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0.73354646061045892</v>
      </c>
      <c r="O15" s="130">
        <f t="shared" si="2"/>
        <v>0.83111002546426593</v>
      </c>
      <c r="P15" s="130">
        <f t="shared" si="7"/>
        <v>0.84640492533099732</v>
      </c>
      <c r="Q15" s="130">
        <f t="shared" si="8"/>
        <v>0.84926768461166291</v>
      </c>
      <c r="R15" s="137">
        <f t="shared" si="9"/>
        <v>0.84982357254877849</v>
      </c>
      <c r="S15" s="137">
        <f t="shared" si="10"/>
        <v>0.84993227518780412</v>
      </c>
      <c r="T15" s="137">
        <f t="shared" si="13"/>
        <v>0.84995356082137508</v>
      </c>
      <c r="U15" s="137">
        <f t="shared" si="3"/>
        <v>0.84995772998757224</v>
      </c>
      <c r="V15" s="137">
        <f t="shared" si="4"/>
        <v>0.8499585466349584</v>
      </c>
      <c r="W15" s="137">
        <f t="shared" si="5"/>
        <v>0.84995870659974826</v>
      </c>
      <c r="X15" s="137">
        <f t="shared" si="5"/>
        <v>0.84995873793369459</v>
      </c>
      <c r="Y15" s="137">
        <f t="shared" si="5"/>
        <v>0.84995874407139882</v>
      </c>
      <c r="Z15" s="137">
        <f t="shared" si="5"/>
        <v>0.84995874527365467</v>
      </c>
      <c r="AA15" s="137">
        <f t="shared" si="5"/>
        <v>0.84995874550915296</v>
      </c>
      <c r="AB15" s="137">
        <f t="shared" si="5"/>
        <v>0.84995874555528239</v>
      </c>
      <c r="AC15" s="137">
        <f t="shared" si="5"/>
        <v>0.84995874556431839</v>
      </c>
      <c r="AD15" s="87">
        <f t="shared" si="11"/>
        <v>84.995874556431843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6.8461255775531527E-8</v>
      </c>
      <c r="O18" s="126">
        <f t="shared" si="2"/>
        <v>7.7566778777793388E-8</v>
      </c>
      <c r="P18" s="126">
        <f t="shared" si="7"/>
        <v>7.8994238483787171E-8</v>
      </c>
      <c r="Q18" s="126">
        <f t="shared" si="8"/>
        <v>7.9261417429421499E-8</v>
      </c>
      <c r="R18" s="135">
        <f t="shared" si="9"/>
        <v>7.9313297929317628E-8</v>
      </c>
      <c r="S18" s="135">
        <f t="shared" si="10"/>
        <v>7.932344303629435E-8</v>
      </c>
      <c r="T18" s="135">
        <f t="shared" si="13"/>
        <v>7.9325429558352312E-8</v>
      </c>
      <c r="U18" s="135">
        <f t="shared" si="3"/>
        <v>7.9325818691522443E-8</v>
      </c>
      <c r="V18" s="135">
        <f t="shared" si="4"/>
        <v>7.9325894963844235E-8</v>
      </c>
      <c r="W18" s="135">
        <f t="shared" si="5"/>
        <v>7.9325909840832765E-8</v>
      </c>
      <c r="X18" s="135">
        <f t="shared" si="5"/>
        <v>7.9325912838434931E-8</v>
      </c>
      <c r="Y18" s="135">
        <f t="shared" si="5"/>
        <v>7.9325913393546443E-8</v>
      </c>
      <c r="Z18" s="135">
        <f t="shared" si="5"/>
        <v>7.9325913504568746E-8</v>
      </c>
      <c r="AA18" s="135">
        <f t="shared" si="5"/>
        <v>7.9325913504568746E-8</v>
      </c>
      <c r="AB18" s="135">
        <f t="shared" si="5"/>
        <v>7.9325913504568746E-8</v>
      </c>
      <c r="AC18" s="135">
        <f t="shared" si="5"/>
        <v>7.9325913504568746E-8</v>
      </c>
      <c r="AD18" s="86">
        <f t="shared" si="11"/>
        <v>7.9325913504568746E-6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8.3459962607612681E-8</v>
      </c>
      <c r="O19" s="126">
        <f t="shared" si="2"/>
        <v>9.4560352104089418E-8</v>
      </c>
      <c r="P19" s="126">
        <f t="shared" si="7"/>
        <v>9.6300544205618621E-8</v>
      </c>
      <c r="Q19" s="126">
        <f t="shared" si="8"/>
        <v>9.6626257439780261E-8</v>
      </c>
      <c r="R19" s="135">
        <f t="shared" si="9"/>
        <v>9.6689504180957897E-8</v>
      </c>
      <c r="S19" s="135">
        <f t="shared" si="10"/>
        <v>9.6701871954429919E-8</v>
      </c>
      <c r="T19" s="135">
        <f t="shared" si="13"/>
        <v>9.6704293683913534E-8</v>
      </c>
      <c r="U19" s="135">
        <f t="shared" si="3"/>
        <v>9.6704768082211956E-8</v>
      </c>
      <c r="V19" s="135">
        <f t="shared" si="4"/>
        <v>9.6704861007879117E-8</v>
      </c>
      <c r="W19" s="135">
        <f t="shared" si="5"/>
        <v>9.6704879215536721E-8</v>
      </c>
      <c r="X19" s="135">
        <f t="shared" si="5"/>
        <v>9.67048827682504E-8</v>
      </c>
      <c r="Y19" s="135">
        <f t="shared" si="5"/>
        <v>9.6704883434384215E-8</v>
      </c>
      <c r="Z19" s="135">
        <f t="shared" si="5"/>
        <v>9.6704883545406517E-8</v>
      </c>
      <c r="AA19" s="135">
        <f t="shared" si="5"/>
        <v>9.6704883545406517E-8</v>
      </c>
      <c r="AB19" s="135">
        <f t="shared" si="5"/>
        <v>9.6704883656428819E-8</v>
      </c>
      <c r="AC19" s="135">
        <f t="shared" si="5"/>
        <v>9.6704883656428819E-8</v>
      </c>
      <c r="AD19" s="86">
        <f t="shared" si="11"/>
        <v>9.6704883656428819E-6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3.2081806844441729E-7</v>
      </c>
      <c r="O20" s="126">
        <f t="shared" si="2"/>
        <v>3.6348769627547739E-7</v>
      </c>
      <c r="P20" s="126">
        <f t="shared" si="7"/>
        <v>3.7017695253549476E-7</v>
      </c>
      <c r="Q20" s="126">
        <f t="shared" si="8"/>
        <v>3.7142898623443443E-7</v>
      </c>
      <c r="R20" s="135">
        <f t="shared" si="9"/>
        <v>3.716721049817906E-7</v>
      </c>
      <c r="S20" s="135">
        <f t="shared" si="10"/>
        <v>3.7171964628601728E-7</v>
      </c>
      <c r="T20" s="135">
        <f t="shared" si="13"/>
        <v>3.7172895561710106E-7</v>
      </c>
      <c r="U20" s="135">
        <f t="shared" si="3"/>
        <v>3.7173077893637441E-7</v>
      </c>
      <c r="V20" s="135">
        <f t="shared" si="4"/>
        <v>3.7173113620614373E-7</v>
      </c>
      <c r="W20" s="135">
        <f t="shared" si="5"/>
        <v>3.7173120615019428E-7</v>
      </c>
      <c r="X20" s="135">
        <f t="shared" si="5"/>
        <v>3.7173121980593749E-7</v>
      </c>
      <c r="Y20" s="135">
        <f t="shared" si="5"/>
        <v>3.7173122247047274E-7</v>
      </c>
      <c r="Z20" s="135">
        <f t="shared" si="5"/>
        <v>3.7173122302558426E-7</v>
      </c>
      <c r="AA20" s="135">
        <f t="shared" si="5"/>
        <v>3.7173122313660656E-7</v>
      </c>
      <c r="AB20" s="135">
        <f t="shared" si="5"/>
        <v>3.7173122313660656E-7</v>
      </c>
      <c r="AC20" s="135">
        <f t="shared" si="5"/>
        <v>3.7173122313660656E-7</v>
      </c>
      <c r="AD20" s="86">
        <f t="shared" si="11"/>
        <v>3.7173122313660656E-5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6.296091870083842E-8</v>
      </c>
      <c r="O21" s="126">
        <f t="shared" si="2"/>
        <v>7.1334882778550934E-8</v>
      </c>
      <c r="P21" s="126">
        <f t="shared" si="7"/>
        <v>7.2647657112234754E-8</v>
      </c>
      <c r="Q21" s="126">
        <f t="shared" si="8"/>
        <v>7.2893370117732559E-8</v>
      </c>
      <c r="R21" s="135">
        <f t="shared" si="9"/>
        <v>7.2941082507327337E-8</v>
      </c>
      <c r="S21" s="135">
        <f t="shared" si="10"/>
        <v>7.2950412599581682E-8</v>
      </c>
      <c r="T21" s="135">
        <f t="shared" si="13"/>
        <v>7.2952239471568703E-8</v>
      </c>
      <c r="U21" s="135">
        <f t="shared" si="3"/>
        <v>7.2952597407471842E-8</v>
      </c>
      <c r="V21" s="135">
        <f t="shared" si="4"/>
        <v>7.2952667462544696E-8</v>
      </c>
      <c r="W21" s="135">
        <f t="shared" ref="W21:AC33" si="15">(1-W$34)-(1-W$34)*(1-$M21)</f>
        <v>7.2952681229310201E-8</v>
      </c>
      <c r="X21" s="135">
        <f t="shared" si="15"/>
        <v>7.295268389384546E-8</v>
      </c>
      <c r="Y21" s="135">
        <f t="shared" si="15"/>
        <v>7.2952684448956973E-8</v>
      </c>
      <c r="Z21" s="135">
        <f t="shared" si="15"/>
        <v>7.2952684448956973E-8</v>
      </c>
      <c r="AA21" s="135">
        <f t="shared" si="15"/>
        <v>7.2952684559979275E-8</v>
      </c>
      <c r="AB21" s="135">
        <f t="shared" si="15"/>
        <v>7.2952684559979275E-8</v>
      </c>
      <c r="AC21" s="135">
        <f t="shared" si="15"/>
        <v>7.2952684559979275E-8</v>
      </c>
      <c r="AD21" s="86">
        <f t="shared" si="11"/>
        <v>7.2952684559979275E-6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6.5067099708215892E-8</v>
      </c>
      <c r="O22" s="126">
        <f t="shared" si="2"/>
        <v>7.3721191151676635E-8</v>
      </c>
      <c r="P22" s="126">
        <f t="shared" si="7"/>
        <v>7.507788069016641E-8</v>
      </c>
      <c r="Q22" s="126">
        <f t="shared" si="8"/>
        <v>7.533181334284933E-8</v>
      </c>
      <c r="R22" s="135">
        <f t="shared" si="9"/>
        <v>7.5381121789064309E-8</v>
      </c>
      <c r="S22" s="135">
        <f t="shared" si="10"/>
        <v>7.5390763965010876E-8</v>
      </c>
      <c r="T22" s="135">
        <f t="shared" si="13"/>
        <v>7.5392652010286554E-8</v>
      </c>
      <c r="U22" s="135">
        <f t="shared" si="3"/>
        <v>7.5393021825576056E-8</v>
      </c>
      <c r="V22" s="135">
        <f t="shared" si="4"/>
        <v>7.5393094323139564E-8</v>
      </c>
      <c r="W22" s="135">
        <f t="shared" si="15"/>
        <v>7.5393108422971977E-8</v>
      </c>
      <c r="X22" s="135">
        <f t="shared" si="15"/>
        <v>7.5393111198529539E-8</v>
      </c>
      <c r="Y22" s="135">
        <f t="shared" si="15"/>
        <v>7.5393111753641051E-8</v>
      </c>
      <c r="Z22" s="135">
        <f t="shared" si="15"/>
        <v>7.5393111864663354E-8</v>
      </c>
      <c r="AA22" s="135">
        <f t="shared" si="15"/>
        <v>7.5393111975685656E-8</v>
      </c>
      <c r="AB22" s="135">
        <f t="shared" si="15"/>
        <v>7.5393111975685656E-8</v>
      </c>
      <c r="AC22" s="135">
        <f t="shared" si="15"/>
        <v>7.5393111975685656E-8</v>
      </c>
      <c r="AD22" s="86">
        <f t="shared" si="11"/>
        <v>7.5393111975685656E-6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6.0724704931125473E-8</v>
      </c>
      <c r="O23" s="126">
        <f t="shared" si="2"/>
        <v>6.8801246810856753E-8</v>
      </c>
      <c r="P23" s="126">
        <f t="shared" si="7"/>
        <v>7.006739466408618E-8</v>
      </c>
      <c r="Q23" s="126">
        <f t="shared" si="8"/>
        <v>7.0304380650476617E-8</v>
      </c>
      <c r="R23" s="135">
        <f t="shared" si="9"/>
        <v>7.0350398395646607E-8</v>
      </c>
      <c r="S23" s="135">
        <f t="shared" si="10"/>
        <v>7.0359397086328102E-8</v>
      </c>
      <c r="T23" s="135">
        <f t="shared" si="13"/>
        <v>7.0361159121290484E-8</v>
      </c>
      <c r="U23" s="135">
        <f t="shared" si="3"/>
        <v>7.036150428962884E-8</v>
      </c>
      <c r="V23" s="135">
        <f t="shared" si="4"/>
        <v>7.0361571791188737E-8</v>
      </c>
      <c r="W23" s="135">
        <f t="shared" si="15"/>
        <v>7.0361585113865033E-8</v>
      </c>
      <c r="X23" s="135">
        <f t="shared" si="15"/>
        <v>7.0361587667377989E-8</v>
      </c>
      <c r="Y23" s="135">
        <f t="shared" si="15"/>
        <v>7.0361588222489502E-8</v>
      </c>
      <c r="Z23" s="135">
        <f t="shared" si="15"/>
        <v>7.0361588333511804E-8</v>
      </c>
      <c r="AA23" s="135">
        <f t="shared" si="15"/>
        <v>7.0361588333511804E-8</v>
      </c>
      <c r="AB23" s="135">
        <f t="shared" si="15"/>
        <v>7.0361588333511804E-8</v>
      </c>
      <c r="AC23" s="135">
        <f t="shared" si="15"/>
        <v>7.0361588333511804E-8</v>
      </c>
      <c r="AD23" s="86">
        <f t="shared" si="11"/>
        <v>7.0361588333511804E-6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5.735687447216975E-8</v>
      </c>
      <c r="O24" s="126">
        <f>(1-O$34)-(1-O$34)*(1-M24)</f>
        <v>6.4985486214474975E-8</v>
      </c>
      <c r="P24" s="126">
        <f t="shared" si="7"/>
        <v>6.6181412683441465E-8</v>
      </c>
      <c r="Q24" s="126">
        <f t="shared" si="8"/>
        <v>6.6405255294554877E-8</v>
      </c>
      <c r="R24" s="135">
        <f t="shared" si="9"/>
        <v>6.6448720859035859E-8</v>
      </c>
      <c r="S24" s="135">
        <f t="shared" si="10"/>
        <v>6.6457220393445482E-8</v>
      </c>
      <c r="T24" s="135">
        <f t="shared" si="13"/>
        <v>6.6458884839804E-8</v>
      </c>
      <c r="U24" s="135">
        <f t="shared" si="3"/>
        <v>6.645921080128403E-8</v>
      </c>
      <c r="V24" s="135">
        <f t="shared" si="4"/>
        <v>6.6459274639107946E-8</v>
      </c>
      <c r="W24" s="135">
        <f t="shared" si="15"/>
        <v>6.6459287184628124E-8</v>
      </c>
      <c r="X24" s="135">
        <f t="shared" si="15"/>
        <v>6.6459289627118778E-8</v>
      </c>
      <c r="Y24" s="135">
        <f t="shared" si="15"/>
        <v>6.6459290071207988E-8</v>
      </c>
      <c r="Z24" s="135">
        <f t="shared" si="15"/>
        <v>6.6459290182230291E-8</v>
      </c>
      <c r="AA24" s="135">
        <f t="shared" si="15"/>
        <v>6.6459290182230291E-8</v>
      </c>
      <c r="AB24" s="135">
        <f t="shared" si="15"/>
        <v>6.6459290182230291E-8</v>
      </c>
      <c r="AC24" s="135">
        <f t="shared" si="15"/>
        <v>6.6459290182230291E-8</v>
      </c>
      <c r="AD24" s="86">
        <f t="shared" si="11"/>
        <v>6.6459290182230291E-6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6.1080469571095364E-8</v>
      </c>
      <c r="O25" s="126">
        <f>(1-O$34)-(1-O$34)*(1-M25)</f>
        <v>6.9204329045113866E-8</v>
      </c>
      <c r="P25" s="126">
        <f t="shared" si="7"/>
        <v>7.0477894853482326E-8</v>
      </c>
      <c r="Q25" s="126">
        <f t="shared" si="8"/>
        <v>7.0716269173765056E-8</v>
      </c>
      <c r="R25" s="135">
        <f t="shared" si="9"/>
        <v>7.0762556592107728E-8</v>
      </c>
      <c r="S25" s="135">
        <f t="shared" si="10"/>
        <v>7.077160790736059E-8</v>
      </c>
      <c r="T25" s="135">
        <f t="shared" si="13"/>
        <v>7.0773380267397101E-8</v>
      </c>
      <c r="U25" s="135">
        <f t="shared" si="3"/>
        <v>7.0773727434136902E-8</v>
      </c>
      <c r="V25" s="135">
        <f t="shared" si="4"/>
        <v>7.0773795490808311E-8</v>
      </c>
      <c r="W25" s="135">
        <f t="shared" si="15"/>
        <v>7.0773808813484607E-8</v>
      </c>
      <c r="X25" s="135">
        <f t="shared" si="15"/>
        <v>7.0773811366997563E-8</v>
      </c>
      <c r="Y25" s="135">
        <f t="shared" si="15"/>
        <v>7.0773811922109076E-8</v>
      </c>
      <c r="Z25" s="135">
        <f t="shared" si="15"/>
        <v>7.0773812033131378E-8</v>
      </c>
      <c r="AA25" s="135">
        <f t="shared" si="15"/>
        <v>7.0773812033131378E-8</v>
      </c>
      <c r="AB25" s="135">
        <f t="shared" si="15"/>
        <v>7.0773812033131378E-8</v>
      </c>
      <c r="AC25" s="135">
        <f t="shared" si="15"/>
        <v>7.0773812033131378E-8</v>
      </c>
      <c r="AD25" s="86">
        <f t="shared" si="11"/>
        <v>7.0773812033131378E-6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5.6805369963441876E-8</v>
      </c>
      <c r="O33" s="126">
        <f>(1-O$34)-(1-O$34)*(1-M33)</f>
        <v>6.4360630158688537E-8</v>
      </c>
      <c r="P33" s="126">
        <f t="shared" si="7"/>
        <v>6.554505738165517E-8</v>
      </c>
      <c r="Q33" s="126">
        <f t="shared" si="8"/>
        <v>6.5766747714413043E-8</v>
      </c>
      <c r="R33" s="135">
        <f t="shared" si="9"/>
        <v>6.5809795279925254E-8</v>
      </c>
      <c r="S33" s="135">
        <f t="shared" si="10"/>
        <v>6.5818213101920264E-8</v>
      </c>
      <c r="T33" s="135">
        <f t="shared" si="13"/>
        <v>6.5819861450044925E-8</v>
      </c>
      <c r="U33" s="135">
        <f t="shared" si="3"/>
        <v>6.5820184302900486E-8</v>
      </c>
      <c r="V33" s="135">
        <f t="shared" si="4"/>
        <v>6.582024758561289E-8</v>
      </c>
      <c r="W33" s="135">
        <f t="shared" si="15"/>
        <v>6.5820260020110766E-8</v>
      </c>
      <c r="X33" s="135">
        <f t="shared" si="15"/>
        <v>6.582026246260142E-8</v>
      </c>
      <c r="Y33" s="135">
        <f t="shared" si="15"/>
        <v>6.582026290669063E-8</v>
      </c>
      <c r="Z33" s="135">
        <f t="shared" si="15"/>
        <v>6.5820263017712932E-8</v>
      </c>
      <c r="AA33" s="135">
        <f t="shared" si="15"/>
        <v>6.5820263017712932E-8</v>
      </c>
      <c r="AB33" s="135">
        <f t="shared" si="15"/>
        <v>6.5820263017712932E-8</v>
      </c>
      <c r="AC33" s="135">
        <f t="shared" si="15"/>
        <v>6.5820263017712932E-8</v>
      </c>
      <c r="AD33" s="86">
        <f t="shared" si="11"/>
        <v>6.5820263017712932E-6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0.26645199356094496</v>
      </c>
      <c r="O34" s="132">
        <f>(K36*L40-L39)/(E34*O44*L40-L39)</f>
        <v>0.16888822310796103</v>
      </c>
      <c r="P34" s="132">
        <f>(K36*L40-L39)/(E34*P44*L40-L39)</f>
        <v>0.1535932910097422</v>
      </c>
      <c r="Q34" s="132">
        <f>(K36*L40-L39)/(E34*Q44*L40-L39)</f>
        <v>0.15073052569628184</v>
      </c>
      <c r="R34" s="138">
        <f>(K36*L40-L39)/(E34*R44*L40-L39)</f>
        <v>0.15017463658772381</v>
      </c>
      <c r="S34" s="138">
        <f>(K36*L40-L39)/(E34*S44*L40-L39)</f>
        <v>0.15006593371962534</v>
      </c>
      <c r="T34" s="138">
        <f>(K36*L40-L39)/(E34*T44*L40-L39)</f>
        <v>0.1500446480411983</v>
      </c>
      <c r="U34" s="138">
        <f>(K36*L40-L39)/(E34*U44*L40-L39)</f>
        <v>0.15004047886621535</v>
      </c>
      <c r="V34" s="138">
        <f t="shared" ref="V34:AC34" si="17">($K36*$L40-$L39)/($E34*V44*$L40-$L39)</f>
        <v>0.15003966221710818</v>
      </c>
      <c r="W34" s="138">
        <f t="shared" si="17"/>
        <v>0.15003950225198123</v>
      </c>
      <c r="X34" s="138">
        <f t="shared" si="17"/>
        <v>0.15003947091796888</v>
      </c>
      <c r="Y34" s="138">
        <f t="shared" si="17"/>
        <v>0.15003946478025174</v>
      </c>
      <c r="Z34" s="138">
        <f t="shared" si="17"/>
        <v>0.15003946357799336</v>
      </c>
      <c r="AA34" s="138">
        <f t="shared" si="17"/>
        <v>0.15003946334249468</v>
      </c>
      <c r="AB34" s="138">
        <f t="shared" si="17"/>
        <v>0.15003946329636508</v>
      </c>
      <c r="AC34" s="138">
        <f t="shared" si="17"/>
        <v>0.15003946328732909</v>
      </c>
      <c r="AD34" s="88">
        <f t="shared" si="11"/>
        <v>15.003946328732908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85</v>
      </c>
      <c r="K35" s="134"/>
      <c r="L35" s="165">
        <f>AD15</f>
        <v>84.995874556431843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WS_Tables!D22*1000000</f>
        <v>844950</v>
      </c>
      <c r="L36" s="219">
        <f>L35-J35</f>
        <v>-4.1254435681565838E-3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1.0000000000000004</v>
      </c>
      <c r="O40" s="74">
        <f t="shared" si="18"/>
        <v>1</v>
      </c>
      <c r="P40" s="74">
        <f t="shared" si="18"/>
        <v>1.0000000000000002</v>
      </c>
      <c r="Q40" s="74">
        <f t="shared" si="18"/>
        <v>1</v>
      </c>
      <c r="R40" s="74">
        <f t="shared" si="18"/>
        <v>1.0000000000000002</v>
      </c>
      <c r="S40" s="74">
        <f t="shared" si="18"/>
        <v>1.0000000000000004</v>
      </c>
      <c r="T40" s="74">
        <f t="shared" si="18"/>
        <v>1.0000000000000002</v>
      </c>
      <c r="U40" s="74">
        <f t="shared" si="18"/>
        <v>1.0000000000000002</v>
      </c>
      <c r="V40" s="74">
        <f t="shared" si="18"/>
        <v>1.0000000000000004</v>
      </c>
      <c r="W40" s="74">
        <f t="shared" si="18"/>
        <v>1.0000000000000004</v>
      </c>
      <c r="X40" s="74">
        <f t="shared" si="18"/>
        <v>1.0000000000000004</v>
      </c>
      <c r="Y40" s="74">
        <f t="shared" si="18"/>
        <v>1.0000000000000002</v>
      </c>
      <c r="Z40" s="74">
        <f t="shared" si="18"/>
        <v>1.0000000000000004</v>
      </c>
      <c r="AA40" s="74">
        <f t="shared" si="18"/>
        <v>1.0000000000000004</v>
      </c>
      <c r="AB40" s="74">
        <f t="shared" si="18"/>
        <v>1.0000000000000004</v>
      </c>
      <c r="AC40" s="74">
        <f t="shared" si="18"/>
        <v>1.0000000000000004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1933.9117269999999</v>
      </c>
      <c r="F44" s="217">
        <f t="shared" si="19"/>
        <v>-1884.8408932</v>
      </c>
      <c r="G44" s="217">
        <f t="shared" si="19"/>
        <v>754.36228900000003</v>
      </c>
      <c r="H44" s="217">
        <f t="shared" si="19"/>
        <v>-163.904628</v>
      </c>
      <c r="I44" s="91">
        <f t="shared" si="19"/>
        <v>22.478563000000001</v>
      </c>
      <c r="J44" s="91">
        <f t="shared" si="19"/>
        <v>-2.4595026</v>
      </c>
      <c r="K44" s="91">
        <f t="shared" si="19"/>
        <v>1.3179897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1.1209387922436571</v>
      </c>
      <c r="P44" s="30">
        <f t="shared" si="20"/>
        <v>1.1538272352741918</v>
      </c>
      <c r="Q44" s="30">
        <f t="shared" si="20"/>
        <v>1.1607245439095937</v>
      </c>
      <c r="R44" s="30">
        <f t="shared" si="20"/>
        <v>1.1620943457168367</v>
      </c>
      <c r="S44" s="30">
        <f t="shared" si="20"/>
        <v>1.1623633936572455</v>
      </c>
      <c r="T44" s="75">
        <f t="shared" si="20"/>
        <v>1.1624161229864045</v>
      </c>
      <c r="U44" s="75">
        <f t="shared" si="20"/>
        <v>1.162426452706312</v>
      </c>
      <c r="V44" s="75">
        <f t="shared" si="20"/>
        <v>1.1624284761370616</v>
      </c>
      <c r="W44" s="75">
        <f t="shared" si="20"/>
        <v>1.1624288724890084</v>
      </c>
      <c r="X44" s="75">
        <f t="shared" si="20"/>
        <v>1.1624289501266341</v>
      </c>
      <c r="Y44" s="75">
        <f t="shared" si="20"/>
        <v>1.1624289653343229</v>
      </c>
      <c r="Z44" s="75">
        <f t="shared" si="20"/>
        <v>1.1624289683132107</v>
      </c>
      <c r="AA44" s="75">
        <f t="shared" si="20"/>
        <v>1.1624289688967162</v>
      </c>
      <c r="AB44" s="75">
        <f t="shared" si="20"/>
        <v>1.1624289690110134</v>
      </c>
      <c r="AC44" s="75">
        <f t="shared" si="20"/>
        <v>1.1624289690334022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324" t="s">
        <v>116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3585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T27" sqref="T27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1.5586662149846831E-7</v>
      </c>
      <c r="O5" s="35">
        <f t="shared" ref="O5:O23" si="2">(1-O$34)-(1-O$34)*(1-M5)</f>
        <v>1.7094788151705842E-7</v>
      </c>
      <c r="P5" s="35">
        <f>(1-P$34)-(1-P$34)*(1-M5)</f>
        <v>1.7306226218760656E-7</v>
      </c>
      <c r="Q5" s="35">
        <f>(1-Q$34)-(1-Q$34)*(1-M5)</f>
        <v>1.7341496638678677E-7</v>
      </c>
      <c r="R5" s="139">
        <f>(1-R$34)-(1-R$34)*(1-M5)</f>
        <v>1.7347534231326733E-7</v>
      </c>
      <c r="S5" s="139">
        <f>(1-S$34)-(1-S$34)*(1-M5)</f>
        <v>1.7348572334263679E-7</v>
      </c>
      <c r="T5" s="85">
        <f>(1-T$34)-(1-T$34)*(1-M5)</f>
        <v>1.7348750969148341E-7</v>
      </c>
      <c r="U5" s="85">
        <f t="shared" ref="U5:U33" si="3">(1-U$34)-(1-U$34)*(1-M5)</f>
        <v>1.7348781711223893E-7</v>
      </c>
      <c r="V5" s="85">
        <f t="shared" ref="V5:V33" si="4">(1-V$34)-(1-V$34)*(1-M5)</f>
        <v>1.734878699588549E-7</v>
      </c>
      <c r="W5" s="85">
        <f t="shared" ref="W5:AC20" si="5">(1-W$34)-(1-W$34)*(1-$M5)</f>
        <v>1.734878790626837E-7</v>
      </c>
      <c r="X5" s="85">
        <f t="shared" si="5"/>
        <v>1.7348788061699594E-7</v>
      </c>
      <c r="Y5" s="85">
        <f t="shared" si="5"/>
        <v>1.7348788095006284E-7</v>
      </c>
      <c r="Z5" s="85">
        <f t="shared" si="5"/>
        <v>1.7348788095006284E-7</v>
      </c>
      <c r="AA5" s="85">
        <f t="shared" si="5"/>
        <v>1.7348788095006284E-7</v>
      </c>
      <c r="AB5" s="85">
        <f t="shared" si="5"/>
        <v>1.7348788095006284E-7</v>
      </c>
      <c r="AC5" s="85">
        <f t="shared" si="5"/>
        <v>1.7348788095006284E-7</v>
      </c>
      <c r="AD5" s="140">
        <f>100*AC5</f>
        <v>1.7348788095006284E-5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9.5161651447739359E-8</v>
      </c>
      <c r="O8" s="126">
        <f t="shared" si="2"/>
        <v>1.0436925224066584E-7</v>
      </c>
      <c r="P8" s="126">
        <f t="shared" si="7"/>
        <v>1.0566015051782784E-7</v>
      </c>
      <c r="Q8" s="126">
        <f t="shared" si="8"/>
        <v>1.0587548782137191E-7</v>
      </c>
      <c r="R8" s="135">
        <f t="shared" si="9"/>
        <v>1.0591234933521321E-7</v>
      </c>
      <c r="S8" s="135">
        <f t="shared" si="10"/>
        <v>1.0591868737641619E-7</v>
      </c>
      <c r="T8" s="135">
        <f>(1-T$34)-(1-T$34)*(1-M8)</f>
        <v>1.0591977794849328E-7</v>
      </c>
      <c r="U8" s="135">
        <f t="shared" si="3"/>
        <v>1.0591996557618444E-7</v>
      </c>
      <c r="V8" s="135">
        <f t="shared" si="4"/>
        <v>1.0591999788367445E-7</v>
      </c>
      <c r="W8" s="135">
        <f t="shared" si="5"/>
        <v>1.0592000343478958E-7</v>
      </c>
      <c r="X8" s="135">
        <f t="shared" si="5"/>
        <v>1.059200044339903E-7</v>
      </c>
      <c r="Y8" s="135">
        <f t="shared" si="5"/>
        <v>1.059200045450126E-7</v>
      </c>
      <c r="Z8" s="135">
        <f t="shared" si="5"/>
        <v>1.059200045450126E-7</v>
      </c>
      <c r="AA8" s="135">
        <f t="shared" si="5"/>
        <v>1.0592000465603491E-7</v>
      </c>
      <c r="AB8" s="135">
        <f t="shared" si="5"/>
        <v>1.0592000465603491E-7</v>
      </c>
      <c r="AC8" s="135">
        <f t="shared" si="5"/>
        <v>1.0592000465603491E-7</v>
      </c>
      <c r="AD8" s="86">
        <f t="shared" si="11"/>
        <v>1.0592000465603491E-5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1.4389427349659201E-7</v>
      </c>
      <c r="O9" s="126">
        <f t="shared" si="2"/>
        <v>1.5781711948381627E-7</v>
      </c>
      <c r="P9" s="126">
        <f t="shared" si="7"/>
        <v>1.5976909140125173E-7</v>
      </c>
      <c r="Q9" s="126">
        <f t="shared" si="8"/>
        <v>1.6009470382716273E-7</v>
      </c>
      <c r="R9" s="135">
        <f t="shared" si="9"/>
        <v>1.6015044224104713E-7</v>
      </c>
      <c r="S9" s="135">
        <f t="shared" si="10"/>
        <v>1.601600259082403E-7</v>
      </c>
      <c r="T9" s="135">
        <f t="shared" ref="T9:T33" si="13">(1-T$34)-(1-T$34)*(1-M9)</f>
        <v>1.6016167492249878E-7</v>
      </c>
      <c r="U9" s="135">
        <f t="shared" si="3"/>
        <v>1.6016195880652617E-7</v>
      </c>
      <c r="V9" s="135">
        <f t="shared" si="4"/>
        <v>1.6016200765633926E-7</v>
      </c>
      <c r="W9" s="135">
        <f t="shared" si="5"/>
        <v>1.6016201598301194E-7</v>
      </c>
      <c r="X9" s="135">
        <f t="shared" si="5"/>
        <v>1.6016201742630187E-7</v>
      </c>
      <c r="Y9" s="135">
        <f t="shared" si="5"/>
        <v>1.6016201764834648E-7</v>
      </c>
      <c r="Z9" s="135">
        <f t="shared" si="5"/>
        <v>1.6016201775936878E-7</v>
      </c>
      <c r="AA9" s="135">
        <f t="shared" si="5"/>
        <v>1.6016201775936878E-7</v>
      </c>
      <c r="AB9" s="135">
        <f t="shared" si="5"/>
        <v>1.6016201775936878E-7</v>
      </c>
      <c r="AC9" s="135">
        <f t="shared" si="5"/>
        <v>1.6016201775936878E-7</v>
      </c>
      <c r="AD9" s="86">
        <f t="shared" si="11"/>
        <v>1.6016201775936878E-5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8.0596986529180015E-8</v>
      </c>
      <c r="O11" s="126">
        <f t="shared" si="2"/>
        <v>8.8395347153102932E-8</v>
      </c>
      <c r="P11" s="126">
        <f t="shared" si="7"/>
        <v>8.9488671028981059E-8</v>
      </c>
      <c r="Q11" s="126">
        <f t="shared" si="8"/>
        <v>8.9671050695905308E-8</v>
      </c>
      <c r="R11" s="135">
        <f t="shared" si="9"/>
        <v>8.9702270500424675E-8</v>
      </c>
      <c r="S11" s="135">
        <f t="shared" si="10"/>
        <v>8.9707638428748737E-8</v>
      </c>
      <c r="T11" s="135">
        <f t="shared" si="13"/>
        <v>8.9708562023282923E-8</v>
      </c>
      <c r="U11" s="135">
        <f t="shared" si="3"/>
        <v>8.9708721007220049E-8</v>
      </c>
      <c r="V11" s="135">
        <f t="shared" si="4"/>
        <v>8.9708748429728757E-8</v>
      </c>
      <c r="W11" s="135">
        <f t="shared" si="5"/>
        <v>8.9708753092665461E-8</v>
      </c>
      <c r="X11" s="135">
        <f t="shared" si="5"/>
        <v>8.9708753869821578E-8</v>
      </c>
      <c r="Y11" s="135">
        <f t="shared" si="5"/>
        <v>8.9708753980843881E-8</v>
      </c>
      <c r="Z11" s="135">
        <f t="shared" si="5"/>
        <v>8.9708754091866183E-8</v>
      </c>
      <c r="AA11" s="135">
        <f t="shared" si="5"/>
        <v>8.9708754091866183E-8</v>
      </c>
      <c r="AB11" s="135">
        <f t="shared" si="5"/>
        <v>8.9708754091866183E-8</v>
      </c>
      <c r="AC11" s="135">
        <f t="shared" si="5"/>
        <v>8.9708754091866183E-8</v>
      </c>
      <c r="AD11" s="86">
        <f t="shared" si="11"/>
        <v>8.9708754091866183E-6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7.6270866067318366E-8</v>
      </c>
      <c r="O12" s="126">
        <f t="shared" si="2"/>
        <v>8.3650642190846725E-8</v>
      </c>
      <c r="P12" s="126">
        <f t="shared" si="7"/>
        <v>8.4685280898888493E-8</v>
      </c>
      <c r="Q12" s="126">
        <f t="shared" si="8"/>
        <v>8.4857871063270807E-8</v>
      </c>
      <c r="R12" s="135">
        <f t="shared" si="9"/>
        <v>8.4887415097156804E-8</v>
      </c>
      <c r="S12" s="135">
        <f t="shared" si="10"/>
        <v>8.4892494922605977E-8</v>
      </c>
      <c r="T12" s="135">
        <f t="shared" si="13"/>
        <v>8.4893369001193264E-8</v>
      </c>
      <c r="U12" s="135">
        <f t="shared" si="3"/>
        <v>8.4893519436413101E-8</v>
      </c>
      <c r="V12" s="135">
        <f t="shared" si="4"/>
        <v>8.4893545304609574E-8</v>
      </c>
      <c r="W12" s="135">
        <f t="shared" si="5"/>
        <v>8.4893549745501673E-8</v>
      </c>
      <c r="X12" s="135">
        <f t="shared" si="5"/>
        <v>8.489355052265779E-8</v>
      </c>
      <c r="Y12" s="135">
        <f t="shared" si="5"/>
        <v>8.4893550633680093E-8</v>
      </c>
      <c r="Z12" s="135">
        <f t="shared" si="5"/>
        <v>8.4893550744702395E-8</v>
      </c>
      <c r="AA12" s="135">
        <f t="shared" si="5"/>
        <v>8.4893550744702395E-8</v>
      </c>
      <c r="AB12" s="135">
        <f t="shared" si="5"/>
        <v>8.4893550744702395E-8</v>
      </c>
      <c r="AC12" s="135">
        <f t="shared" si="5"/>
        <v>8.4893550744702395E-8</v>
      </c>
      <c r="AD12" s="86">
        <f t="shared" si="11"/>
        <v>8.4893550744702395E-6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1.361112873521364E-7</v>
      </c>
      <c r="O13" s="126">
        <f t="shared" si="2"/>
        <v>1.4928107139322577E-7</v>
      </c>
      <c r="P13" s="126">
        <f t="shared" si="7"/>
        <v>1.5112746454271075E-7</v>
      </c>
      <c r="Q13" s="126">
        <f t="shared" si="8"/>
        <v>1.5143546516771522E-7</v>
      </c>
      <c r="R13" s="135">
        <f t="shared" si="9"/>
        <v>1.5148818877097625E-7</v>
      </c>
      <c r="S13" s="135">
        <f t="shared" si="10"/>
        <v>1.5149725407503922E-7</v>
      </c>
      <c r="T13" s="135">
        <f t="shared" si="13"/>
        <v>1.5149881393838882E-7</v>
      </c>
      <c r="U13" s="135">
        <f t="shared" si="3"/>
        <v>1.5149908239031618E-7</v>
      </c>
      <c r="V13" s="135">
        <f t="shared" si="4"/>
        <v>1.51499128575594E-7</v>
      </c>
      <c r="W13" s="135">
        <f t="shared" si="5"/>
        <v>1.5149913656919978E-7</v>
      </c>
      <c r="X13" s="135">
        <f t="shared" si="5"/>
        <v>1.5149913790146741E-7</v>
      </c>
      <c r="Y13" s="135">
        <f t="shared" si="5"/>
        <v>1.5149913812351201E-7</v>
      </c>
      <c r="Z13" s="135">
        <f t="shared" si="5"/>
        <v>1.5149913823453431E-7</v>
      </c>
      <c r="AA13" s="135">
        <f t="shared" si="5"/>
        <v>1.5149913823453431E-7</v>
      </c>
      <c r="AB13" s="135">
        <f t="shared" si="5"/>
        <v>1.5149913823453431E-7</v>
      </c>
      <c r="AC13" s="135">
        <f t="shared" si="5"/>
        <v>1.5149913823453431E-7</v>
      </c>
      <c r="AD13" s="86">
        <f t="shared" si="11"/>
        <v>1.5149913823453431E-5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9.3772339226916301E-8</v>
      </c>
      <c r="O14" s="126">
        <f t="shared" si="2"/>
        <v>1.0284551366090966E-7</v>
      </c>
      <c r="P14" s="126">
        <f t="shared" si="7"/>
        <v>1.0411756545813944E-7</v>
      </c>
      <c r="Q14" s="126">
        <f t="shared" si="8"/>
        <v>1.0432975905416697E-7</v>
      </c>
      <c r="R14" s="135">
        <f t="shared" si="9"/>
        <v>1.0436608233188593E-7</v>
      </c>
      <c r="S14" s="135">
        <f t="shared" si="10"/>
        <v>1.0437232778048866E-7</v>
      </c>
      <c r="T14" s="135">
        <f t="shared" si="13"/>
        <v>1.043734024763765E-7</v>
      </c>
      <c r="U14" s="135">
        <f t="shared" si="3"/>
        <v>1.043735874395324E-7</v>
      </c>
      <c r="V14" s="135">
        <f t="shared" si="4"/>
        <v>1.043736191919109E-7</v>
      </c>
      <c r="W14" s="135">
        <f t="shared" si="5"/>
        <v>1.0437362474302603E-7</v>
      </c>
      <c r="X14" s="135">
        <f t="shared" si="5"/>
        <v>1.0437362563120445E-7</v>
      </c>
      <c r="Y14" s="135">
        <f t="shared" si="5"/>
        <v>1.0437362585324905E-7</v>
      </c>
      <c r="Z14" s="135">
        <f t="shared" si="5"/>
        <v>1.0437362585324905E-7</v>
      </c>
      <c r="AA14" s="135">
        <f t="shared" si="5"/>
        <v>1.0437362585324905E-7</v>
      </c>
      <c r="AB14" s="135">
        <f t="shared" si="5"/>
        <v>1.0437362585324905E-7</v>
      </c>
      <c r="AC14" s="135">
        <f t="shared" si="5"/>
        <v>1.0437362585324905E-7</v>
      </c>
      <c r="AD14" s="86">
        <f t="shared" si="11"/>
        <v>1.0437362585324905E-5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0.80862948807086599</v>
      </c>
      <c r="O15" s="130">
        <f t="shared" si="2"/>
        <v>0.88687043238990981</v>
      </c>
      <c r="P15" s="130">
        <f t="shared" si="7"/>
        <v>0.89783975037162778</v>
      </c>
      <c r="Q15" s="130">
        <f t="shared" si="8"/>
        <v>0.89966956463390124</v>
      </c>
      <c r="R15" s="137">
        <f t="shared" si="9"/>
        <v>0.89998279270740134</v>
      </c>
      <c r="S15" s="137">
        <f t="shared" si="10"/>
        <v>0.90003664920303439</v>
      </c>
      <c r="T15" s="137">
        <f t="shared" si="13"/>
        <v>0.90004591636219766</v>
      </c>
      <c r="U15" s="137">
        <f t="shared" si="3"/>
        <v>0.90004751118391524</v>
      </c>
      <c r="V15" s="137">
        <f t="shared" si="4"/>
        <v>0.90004778564922938</v>
      </c>
      <c r="W15" s="137">
        <f t="shared" si="5"/>
        <v>0.90004783288429058</v>
      </c>
      <c r="X15" s="137">
        <f t="shared" si="5"/>
        <v>0.90004784101337798</v>
      </c>
      <c r="Y15" s="137">
        <f t="shared" si="5"/>
        <v>0.90004784241238256</v>
      </c>
      <c r="Z15" s="137">
        <f t="shared" si="5"/>
        <v>0.9000478426531493</v>
      </c>
      <c r="AA15" s="137">
        <f t="shared" si="5"/>
        <v>0.90004784269458482</v>
      </c>
      <c r="AB15" s="137">
        <f t="shared" si="5"/>
        <v>0.90004784270171589</v>
      </c>
      <c r="AC15" s="137">
        <f t="shared" si="5"/>
        <v>0.90004784270294313</v>
      </c>
      <c r="AD15" s="87">
        <f t="shared" si="11"/>
        <v>90.004784270294309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7.5468689741953199E-8</v>
      </c>
      <c r="O18" s="126">
        <f t="shared" si="2"/>
        <v>8.2770849285651593E-8</v>
      </c>
      <c r="P18" s="126">
        <f t="shared" si="7"/>
        <v>8.3794606253739801E-8</v>
      </c>
      <c r="Q18" s="126">
        <f t="shared" si="8"/>
        <v>8.3965381203476852E-8</v>
      </c>
      <c r="R18" s="135">
        <f t="shared" si="9"/>
        <v>8.3994614485938257E-8</v>
      </c>
      <c r="S18" s="135">
        <f t="shared" si="10"/>
        <v>8.3999640909659945E-8</v>
      </c>
      <c r="T18" s="135">
        <f t="shared" si="13"/>
        <v>8.4000505773396128E-8</v>
      </c>
      <c r="U18" s="135">
        <f t="shared" si="3"/>
        <v>8.400065465430373E-8</v>
      </c>
      <c r="V18" s="135">
        <f t="shared" si="4"/>
        <v>8.4000680189433297E-8</v>
      </c>
      <c r="W18" s="135">
        <f t="shared" si="5"/>
        <v>8.4000684630325395E-8</v>
      </c>
      <c r="X18" s="135">
        <f t="shared" si="5"/>
        <v>8.4000685407481512E-8</v>
      </c>
      <c r="Y18" s="135">
        <f t="shared" si="5"/>
        <v>8.4000685518503815E-8</v>
      </c>
      <c r="Z18" s="135">
        <f t="shared" si="5"/>
        <v>8.4000685518503815E-8</v>
      </c>
      <c r="AA18" s="135">
        <f t="shared" si="5"/>
        <v>8.4000685518503815E-8</v>
      </c>
      <c r="AB18" s="135">
        <f t="shared" si="5"/>
        <v>8.4000685518503815E-8</v>
      </c>
      <c r="AC18" s="135">
        <f t="shared" si="5"/>
        <v>8.4000685518503815E-8</v>
      </c>
      <c r="AD18" s="86">
        <f t="shared" si="11"/>
        <v>8.4000685518503815E-6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9.2002607088303989E-8</v>
      </c>
      <c r="O19" s="126">
        <f t="shared" si="2"/>
        <v>1.009045467181835E-7</v>
      </c>
      <c r="P19" s="126">
        <f t="shared" si="7"/>
        <v>1.0215259149681799E-7</v>
      </c>
      <c r="Q19" s="126">
        <f t="shared" si="8"/>
        <v>1.023607804073734E-7</v>
      </c>
      <c r="R19" s="135">
        <f t="shared" si="9"/>
        <v>1.0239641823339696E-7</v>
      </c>
      <c r="S19" s="135">
        <f t="shared" si="10"/>
        <v>1.0240254588733677E-7</v>
      </c>
      <c r="T19" s="135">
        <f t="shared" si="13"/>
        <v>1.0240360026614326E-7</v>
      </c>
      <c r="U19" s="135">
        <f t="shared" si="3"/>
        <v>1.0240378167658548E-7</v>
      </c>
      <c r="V19" s="135">
        <f t="shared" si="4"/>
        <v>1.0240381287385247E-7</v>
      </c>
      <c r="W19" s="135">
        <f t="shared" si="5"/>
        <v>1.0240381831394529E-7</v>
      </c>
      <c r="X19" s="135">
        <f t="shared" si="5"/>
        <v>1.0240381920212371E-7</v>
      </c>
      <c r="Y19" s="135">
        <f t="shared" si="5"/>
        <v>1.0240381931314602E-7</v>
      </c>
      <c r="Z19" s="135">
        <f t="shared" si="5"/>
        <v>1.0240381942416832E-7</v>
      </c>
      <c r="AA19" s="135">
        <f t="shared" si="5"/>
        <v>1.0240381942416832E-7</v>
      </c>
      <c r="AB19" s="135">
        <f t="shared" si="5"/>
        <v>1.0240381942416832E-7</v>
      </c>
      <c r="AC19" s="135">
        <f t="shared" si="5"/>
        <v>1.0240381942416832E-7</v>
      </c>
      <c r="AD19" s="86">
        <f t="shared" si="11"/>
        <v>1.0240381942416832E-5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3.53655786544671E-7</v>
      </c>
      <c r="O20" s="126">
        <f t="shared" si="2"/>
        <v>3.878746260843613E-7</v>
      </c>
      <c r="P20" s="126">
        <f t="shared" si="7"/>
        <v>3.926720800739858E-7</v>
      </c>
      <c r="Q20" s="126">
        <f t="shared" si="8"/>
        <v>3.9347235314401985E-7</v>
      </c>
      <c r="R20" s="135">
        <f t="shared" si="9"/>
        <v>3.9360934411813986E-7</v>
      </c>
      <c r="S20" s="135">
        <f t="shared" si="10"/>
        <v>3.936328983877857E-7</v>
      </c>
      <c r="T20" s="135">
        <f t="shared" si="13"/>
        <v>3.936369513679594E-7</v>
      </c>
      <c r="U20" s="135">
        <f t="shared" si="3"/>
        <v>3.9363764881006347E-7</v>
      </c>
      <c r="V20" s="135">
        <f t="shared" si="4"/>
        <v>3.9363776893619473E-7</v>
      </c>
      <c r="W20" s="135">
        <f t="shared" si="5"/>
        <v>3.9363778958634299E-7</v>
      </c>
      <c r="X20" s="135">
        <f t="shared" si="5"/>
        <v>3.9363779313905667E-7</v>
      </c>
      <c r="Y20" s="135">
        <f t="shared" si="5"/>
        <v>3.9363779369416818E-7</v>
      </c>
      <c r="Z20" s="135">
        <f t="shared" si="5"/>
        <v>3.9363779380519048E-7</v>
      </c>
      <c r="AA20" s="135">
        <f t="shared" si="5"/>
        <v>3.9363779380519048E-7</v>
      </c>
      <c r="AB20" s="135">
        <f t="shared" si="5"/>
        <v>3.9363779380519048E-7</v>
      </c>
      <c r="AC20" s="135">
        <f t="shared" si="5"/>
        <v>3.9363779380519048E-7</v>
      </c>
      <c r="AD20" s="86">
        <f t="shared" si="11"/>
        <v>3.9363779380519048E-5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6.9405359126584187E-8</v>
      </c>
      <c r="O21" s="126">
        <f t="shared" si="2"/>
        <v>7.6120846070892867E-8</v>
      </c>
      <c r="P21" s="126">
        <f t="shared" si="7"/>
        <v>7.7062352055179417E-8</v>
      </c>
      <c r="Q21" s="126">
        <f t="shared" si="8"/>
        <v>7.7219406535711244E-8</v>
      </c>
      <c r="R21" s="135">
        <f t="shared" si="9"/>
        <v>7.7246291141364054E-8</v>
      </c>
      <c r="S21" s="135">
        <f t="shared" si="10"/>
        <v>7.7250913776971686E-8</v>
      </c>
      <c r="T21" s="135">
        <f t="shared" si="13"/>
        <v>7.7251709140746527E-8</v>
      </c>
      <c r="U21" s="135">
        <f t="shared" si="3"/>
        <v>7.7251846031245464E-8</v>
      </c>
      <c r="V21" s="135">
        <f t="shared" si="4"/>
        <v>7.7251869567973586E-8</v>
      </c>
      <c r="W21" s="135">
        <f t="shared" ref="W21:AC33" si="15">(1-W$34)-(1-W$34)*(1-$M21)</f>
        <v>7.7251873675798777E-8</v>
      </c>
      <c r="X21" s="135">
        <f t="shared" si="15"/>
        <v>7.7251874341932592E-8</v>
      </c>
      <c r="Y21" s="135">
        <f t="shared" si="15"/>
        <v>7.7251874452954894E-8</v>
      </c>
      <c r="Z21" s="135">
        <f t="shared" si="15"/>
        <v>7.7251874452954894E-8</v>
      </c>
      <c r="AA21" s="135">
        <f t="shared" si="15"/>
        <v>7.7251874452954894E-8</v>
      </c>
      <c r="AB21" s="135">
        <f t="shared" si="15"/>
        <v>7.7251874452954894E-8</v>
      </c>
      <c r="AC21" s="135">
        <f t="shared" si="15"/>
        <v>7.7251874452954894E-8</v>
      </c>
      <c r="AD21" s="86">
        <f t="shared" si="11"/>
        <v>7.7251874452954894E-6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7.1727120687370416E-8</v>
      </c>
      <c r="O22" s="126">
        <f t="shared" si="2"/>
        <v>7.8667255487552268E-8</v>
      </c>
      <c r="P22" s="126">
        <f t="shared" si="7"/>
        <v>7.9640256833712897E-8</v>
      </c>
      <c r="Q22" s="126">
        <f t="shared" si="8"/>
        <v>7.9802565222664157E-8</v>
      </c>
      <c r="R22" s="135">
        <f t="shared" si="9"/>
        <v>7.9830349108966914E-8</v>
      </c>
      <c r="S22" s="135">
        <f t="shared" si="10"/>
        <v>7.9835126287619573E-8</v>
      </c>
      <c r="T22" s="135">
        <f t="shared" si="13"/>
        <v>7.9835948407769308E-8</v>
      </c>
      <c r="U22" s="135">
        <f t="shared" si="3"/>
        <v>7.9836089850182645E-8</v>
      </c>
      <c r="V22" s="135">
        <f t="shared" si="4"/>
        <v>7.9836114164066885E-8</v>
      </c>
      <c r="W22" s="135">
        <f t="shared" si="15"/>
        <v>7.9836118382914378E-8</v>
      </c>
      <c r="X22" s="135">
        <f t="shared" si="15"/>
        <v>7.9836119049048193E-8</v>
      </c>
      <c r="Y22" s="135">
        <f t="shared" si="15"/>
        <v>7.9836119160070496E-8</v>
      </c>
      <c r="Z22" s="135">
        <f t="shared" si="15"/>
        <v>7.9836119271092798E-8</v>
      </c>
      <c r="AA22" s="135">
        <f t="shared" si="15"/>
        <v>7.9836119271092798E-8</v>
      </c>
      <c r="AB22" s="135">
        <f t="shared" si="15"/>
        <v>7.9836119271092798E-8</v>
      </c>
      <c r="AC22" s="135">
        <f t="shared" si="15"/>
        <v>7.9836119271092798E-8</v>
      </c>
      <c r="AD22" s="86">
        <f t="shared" si="11"/>
        <v>7.9836119271092798E-6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6.6940255005754068E-8</v>
      </c>
      <c r="O23" s="126">
        <f t="shared" si="2"/>
        <v>7.3417224744076748E-8</v>
      </c>
      <c r="P23" s="126">
        <f t="shared" si="7"/>
        <v>7.4325290699839286E-8</v>
      </c>
      <c r="Q23" s="126">
        <f t="shared" si="8"/>
        <v>7.4476767086828488E-8</v>
      </c>
      <c r="R23" s="135">
        <f t="shared" si="9"/>
        <v>7.4502696789657818E-8</v>
      </c>
      <c r="S23" s="135">
        <f t="shared" si="10"/>
        <v>7.4507155223280108E-8</v>
      </c>
      <c r="T23" s="135">
        <f t="shared" si="13"/>
        <v>7.4507922387390124E-8</v>
      </c>
      <c r="U23" s="135">
        <f t="shared" si="3"/>
        <v>7.4508054392907752E-8</v>
      </c>
      <c r="V23" s="135">
        <f t="shared" si="4"/>
        <v>7.4508077152479757E-8</v>
      </c>
      <c r="W23" s="135">
        <f t="shared" si="15"/>
        <v>7.4508081038260343E-8</v>
      </c>
      <c r="X23" s="135">
        <f t="shared" si="15"/>
        <v>7.4508081704394158E-8</v>
      </c>
      <c r="Y23" s="135">
        <f t="shared" si="15"/>
        <v>7.450808181541646E-8</v>
      </c>
      <c r="Z23" s="135">
        <f t="shared" si="15"/>
        <v>7.450808181541646E-8</v>
      </c>
      <c r="AA23" s="135">
        <f t="shared" si="15"/>
        <v>7.450808181541646E-8</v>
      </c>
      <c r="AB23" s="135">
        <f t="shared" si="15"/>
        <v>7.450808181541646E-8</v>
      </c>
      <c r="AC23" s="135">
        <f t="shared" si="15"/>
        <v>7.450808181541646E-8</v>
      </c>
      <c r="AD23" s="86">
        <f t="shared" si="11"/>
        <v>7.450808181541646E-6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6.3227706181834264E-8</v>
      </c>
      <c r="O24" s="126">
        <f>(1-O$34)-(1-O$34)*(1-M24)</f>
        <v>6.9345459152714284E-8</v>
      </c>
      <c r="P24" s="126">
        <f t="shared" si="7"/>
        <v>7.0203163171633776E-8</v>
      </c>
      <c r="Q24" s="126">
        <f t="shared" si="8"/>
        <v>7.0346238500995639E-8</v>
      </c>
      <c r="R24" s="135">
        <f t="shared" si="9"/>
        <v>7.0370730242963475E-8</v>
      </c>
      <c r="S24" s="135">
        <f t="shared" si="10"/>
        <v>7.0374941318895878E-8</v>
      </c>
      <c r="T24" s="135">
        <f t="shared" si="13"/>
        <v>7.0375665961464051E-8</v>
      </c>
      <c r="U24" s="135">
        <f t="shared" si="3"/>
        <v>7.0375790639509717E-8</v>
      </c>
      <c r="V24" s="135">
        <f t="shared" si="4"/>
        <v>7.0375812066814092E-8</v>
      </c>
      <c r="W24" s="135">
        <f t="shared" si="15"/>
        <v>7.0375815841572376E-8</v>
      </c>
      <c r="X24" s="135">
        <f t="shared" si="15"/>
        <v>7.0375816396683888E-8</v>
      </c>
      <c r="Y24" s="135">
        <f t="shared" si="15"/>
        <v>7.037581650770619E-8</v>
      </c>
      <c r="Z24" s="135">
        <f t="shared" si="15"/>
        <v>7.037581650770619E-8</v>
      </c>
      <c r="AA24" s="135">
        <f t="shared" si="15"/>
        <v>7.037581650770619E-8</v>
      </c>
      <c r="AB24" s="135">
        <f t="shared" si="15"/>
        <v>7.037581650770619E-8</v>
      </c>
      <c r="AC24" s="135">
        <f t="shared" si="15"/>
        <v>7.037581650770619E-8</v>
      </c>
      <c r="AD24" s="86">
        <f t="shared" si="11"/>
        <v>7.037581650770619E-6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6.7332434294797849E-8</v>
      </c>
      <c r="O25" s="126">
        <f>(1-O$34)-(1-O$34)*(1-M25)</f>
        <v>7.3847350345879192E-8</v>
      </c>
      <c r="P25" s="126">
        <f t="shared" si="7"/>
        <v>7.4760736379353432E-8</v>
      </c>
      <c r="Q25" s="126">
        <f t="shared" si="8"/>
        <v>7.4913100167606217E-8</v>
      </c>
      <c r="R25" s="135">
        <f t="shared" si="9"/>
        <v>7.4939181859967618E-8</v>
      </c>
      <c r="S25" s="135">
        <f t="shared" si="10"/>
        <v>7.4943666383830987E-8</v>
      </c>
      <c r="T25" s="135">
        <f t="shared" si="13"/>
        <v>7.4944437988833101E-8</v>
      </c>
      <c r="U25" s="135">
        <f t="shared" si="3"/>
        <v>7.4944570771506847E-8</v>
      </c>
      <c r="V25" s="135">
        <f t="shared" si="4"/>
        <v>7.4944593642101154E-8</v>
      </c>
      <c r="W25" s="135">
        <f t="shared" si="15"/>
        <v>7.494459752788174E-8</v>
      </c>
      <c r="X25" s="135">
        <f t="shared" si="15"/>
        <v>7.4944598305037857E-8</v>
      </c>
      <c r="Y25" s="135">
        <f t="shared" si="15"/>
        <v>7.494459841606016E-8</v>
      </c>
      <c r="Z25" s="135">
        <f t="shared" si="15"/>
        <v>7.494459841606016E-8</v>
      </c>
      <c r="AA25" s="135">
        <f t="shared" si="15"/>
        <v>7.494459841606016E-8</v>
      </c>
      <c r="AB25" s="135">
        <f t="shared" si="15"/>
        <v>7.494459841606016E-8</v>
      </c>
      <c r="AC25" s="135">
        <f t="shared" si="15"/>
        <v>7.494459841606016E-8</v>
      </c>
      <c r="AD25" s="86">
        <f t="shared" si="11"/>
        <v>7.494459841606016E-6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6.261975171728551E-8</v>
      </c>
      <c r="O33" s="126">
        <f>(1-O$34)-(1-O$34)*(1-M33)</f>
        <v>6.8678680520406488E-8</v>
      </c>
      <c r="P33" s="126">
        <f t="shared" si="7"/>
        <v>6.9528137469632156E-8</v>
      </c>
      <c r="Q33" s="126">
        <f t="shared" si="8"/>
        <v>6.9669837121644207E-8</v>
      </c>
      <c r="R33" s="135">
        <f t="shared" si="9"/>
        <v>6.9694093274286217E-8</v>
      </c>
      <c r="S33" s="135">
        <f t="shared" si="10"/>
        <v>6.9698263938100524E-8</v>
      </c>
      <c r="T33" s="135">
        <f t="shared" si="13"/>
        <v>6.9698981586263642E-8</v>
      </c>
      <c r="U33" s="135">
        <f t="shared" si="3"/>
        <v>6.969910504306398E-8</v>
      </c>
      <c r="V33" s="135">
        <f t="shared" si="4"/>
        <v>6.9699126359346053E-8</v>
      </c>
      <c r="W33" s="135">
        <f t="shared" si="15"/>
        <v>6.9699129912059732E-8</v>
      </c>
      <c r="X33" s="135">
        <f t="shared" si="15"/>
        <v>6.9699130578193547E-8</v>
      </c>
      <c r="Y33" s="135">
        <f t="shared" si="15"/>
        <v>6.9699130689215849E-8</v>
      </c>
      <c r="Z33" s="135">
        <f t="shared" si="15"/>
        <v>6.9699130689215849E-8</v>
      </c>
      <c r="AA33" s="135">
        <f t="shared" si="15"/>
        <v>6.9699130689215849E-8</v>
      </c>
      <c r="AB33" s="135">
        <f t="shared" si="15"/>
        <v>6.9699130689215849E-8</v>
      </c>
      <c r="AC33" s="135">
        <f t="shared" si="15"/>
        <v>6.9699130689215849E-8</v>
      </c>
      <c r="AD33" s="86">
        <f t="shared" si="11"/>
        <v>6.9699130689215849E-6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0.19136880787539848</v>
      </c>
      <c r="O34" s="132">
        <f>(K36*L40-L39)/(E34*O44*L40-L39)</f>
        <v>0.11312769867642457</v>
      </c>
      <c r="P34" s="132">
        <f>(K36*L40-L39)/(E34*P44*L40-L39)</f>
        <v>0.10215835757867198</v>
      </c>
      <c r="Q34" s="132">
        <f>(K36*L40-L39)/(E34*Q44*L40-L39)</f>
        <v>0.10032853946036574</v>
      </c>
      <c r="R34" s="138">
        <f>(K36*L40-L39)/(E34*R44*L40-L39)</f>
        <v>0.10001531072678894</v>
      </c>
      <c r="S34" s="138">
        <f>(K36*L40-L39)/(E34*S44*L40-L39)</f>
        <v>9.9961454117662232E-2</v>
      </c>
      <c r="T34" s="138">
        <f>(K36*L40-L39)/(E34*T44*L40-L39)</f>
        <v>9.9952186938969859E-2</v>
      </c>
      <c r="U34" s="138">
        <f>(K36*L40-L39)/(E34*U44*L40-L39)</f>
        <v>9.9950592113891429E-2</v>
      </c>
      <c r="V34" s="138">
        <f t="shared" ref="V34:AC34" si="17">($K36*$L40-$L39)/($E34*V44*$L40-$L39)</f>
        <v>9.9950317647998971E-2</v>
      </c>
      <c r="W34" s="138">
        <f t="shared" si="17"/>
        <v>9.9950270412838202E-2</v>
      </c>
      <c r="X34" s="138">
        <f t="shared" si="17"/>
        <v>9.9950262283733757E-2</v>
      </c>
      <c r="Y34" s="138">
        <f t="shared" si="17"/>
        <v>9.995026088472618E-2</v>
      </c>
      <c r="Z34" s="138">
        <f t="shared" si="17"/>
        <v>9.9950260643958941E-2</v>
      </c>
      <c r="AA34" s="138">
        <f t="shared" si="17"/>
        <v>9.9950260602523308E-2</v>
      </c>
      <c r="AB34" s="138">
        <f t="shared" si="17"/>
        <v>9.9950260595392276E-2</v>
      </c>
      <c r="AC34" s="138">
        <f t="shared" si="17"/>
        <v>9.9950260594164994E-2</v>
      </c>
      <c r="AD34" s="88">
        <f t="shared" si="11"/>
        <v>9.9950260594164995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90</v>
      </c>
      <c r="K35" s="134"/>
      <c r="L35" s="195">
        <f>AD15</f>
        <v>90.004784270294309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WS_Tables!D17*1000000</f>
        <v>829260</v>
      </c>
      <c r="L36" s="219">
        <f>L35-J35</f>
        <v>4.7842702943086124E-3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 t="s">
        <v>39</v>
      </c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1.0000000000000004</v>
      </c>
      <c r="O40" s="74">
        <f t="shared" si="18"/>
        <v>1.0000000000000004</v>
      </c>
      <c r="P40" s="74">
        <f t="shared" si="18"/>
        <v>1.0000000000000002</v>
      </c>
      <c r="Q40" s="74">
        <f t="shared" si="18"/>
        <v>1.0000000000000004</v>
      </c>
      <c r="R40" s="74">
        <f t="shared" si="18"/>
        <v>1.0000000000000002</v>
      </c>
      <c r="S40" s="74">
        <f t="shared" si="18"/>
        <v>1.0000000000000007</v>
      </c>
      <c r="T40" s="74">
        <f t="shared" si="18"/>
        <v>1.0000000000000004</v>
      </c>
      <c r="U40" s="74">
        <f t="shared" si="18"/>
        <v>1.0000000000000002</v>
      </c>
      <c r="V40" s="74">
        <f t="shared" si="18"/>
        <v>1.0000000000000002</v>
      </c>
      <c r="W40" s="74">
        <f t="shared" si="18"/>
        <v>1.0000000000000002</v>
      </c>
      <c r="X40" s="74">
        <f t="shared" si="18"/>
        <v>1.0000000000000002</v>
      </c>
      <c r="Y40" s="74">
        <f t="shared" si="18"/>
        <v>1</v>
      </c>
      <c r="Z40" s="74">
        <f t="shared" si="18"/>
        <v>1.0000000000000002</v>
      </c>
      <c r="AA40" s="74">
        <f t="shared" si="18"/>
        <v>1.0000000000000002</v>
      </c>
      <c r="AB40" s="74">
        <f t="shared" si="18"/>
        <v>1.0000000000000004</v>
      </c>
      <c r="AC40" s="74">
        <f t="shared" si="18"/>
        <v>1.0000000000000002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1933.9117269999999</v>
      </c>
      <c r="F44" s="217">
        <f t="shared" si="19"/>
        <v>-1884.8408932</v>
      </c>
      <c r="G44" s="217">
        <f t="shared" si="19"/>
        <v>754.36228900000003</v>
      </c>
      <c r="H44" s="217">
        <f t="shared" si="19"/>
        <v>-163.904628</v>
      </c>
      <c r="I44" s="91">
        <f t="shared" si="19"/>
        <v>22.478563000000001</v>
      </c>
      <c r="J44" s="91">
        <f t="shared" si="19"/>
        <v>-2.4595026</v>
      </c>
      <c r="K44" s="91">
        <f t="shared" si="19"/>
        <v>1.3179897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1.1447893647917586</v>
      </c>
      <c r="P44" s="30">
        <f t="shared" si="20"/>
        <v>1.1828132729893972</v>
      </c>
      <c r="Q44" s="30">
        <f t="shared" si="20"/>
        <v>1.1899652909668113</v>
      </c>
      <c r="R44" s="30">
        <f t="shared" si="20"/>
        <v>1.1912158082027222</v>
      </c>
      <c r="S44" s="30">
        <f t="shared" si="20"/>
        <v>1.1914316119683808</v>
      </c>
      <c r="T44" s="75">
        <f t="shared" si="20"/>
        <v>1.191468769062056</v>
      </c>
      <c r="U44" s="75">
        <f t="shared" si="20"/>
        <v>1.1914751642667571</v>
      </c>
      <c r="V44" s="75">
        <f t="shared" si="20"/>
        <v>1.1914762648880208</v>
      </c>
      <c r="W44" s="75">
        <f t="shared" si="20"/>
        <v>1.1914764543038683</v>
      </c>
      <c r="X44" s="75">
        <f t="shared" si="20"/>
        <v>1.1914764869020862</v>
      </c>
      <c r="Y44" s="75">
        <f t="shared" si="20"/>
        <v>1.1914764925121946</v>
      </c>
      <c r="Z44" s="75">
        <f t="shared" si="20"/>
        <v>1.1914764934776865</v>
      </c>
      <c r="AA44" s="75">
        <f t="shared" si="20"/>
        <v>1.1914764936438462</v>
      </c>
      <c r="AB44" s="75">
        <f t="shared" si="20"/>
        <v>1.191476493672442</v>
      </c>
      <c r="AC44" s="75">
        <f t="shared" si="20"/>
        <v>1.1914764936773634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324" t="s">
        <v>116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61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C2" sqref="A1:XFD1048576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9.179687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1.7595663615033175E-7</v>
      </c>
      <c r="O5" s="35">
        <f t="shared" ref="O5:O23" si="2">(1-O$34)-(1-O$34)*(1-M5)</f>
        <v>1.841796533064155E-7</v>
      </c>
      <c r="P5" s="35">
        <f>(1-P$34)-(1-P$34)*(1-M5)</f>
        <v>1.8495034503906993E-7</v>
      </c>
      <c r="Q5" s="35">
        <f>(1-Q$34)-(1-Q$34)*(1-M5)</f>
        <v>1.8503493282029382E-7</v>
      </c>
      <c r="R5" s="139">
        <f>(1-R$34)-(1-R$34)*(1-M5)</f>
        <v>1.8504438747957153E-7</v>
      </c>
      <c r="S5" s="139">
        <f>(1-S$34)-(1-S$34)*(1-M5)</f>
        <v>1.8504544641029241E-7</v>
      </c>
      <c r="T5" s="85">
        <f>(1-T$34)-(1-T$34)*(1-M5)</f>
        <v>1.8504556498211144E-7</v>
      </c>
      <c r="U5" s="85">
        <f t="shared" ref="U5:U33" si="3">(1-U$34)-(1-U$34)*(1-M5)</f>
        <v>1.8504557830478774E-7</v>
      </c>
      <c r="V5" s="85">
        <f t="shared" ref="V5:V33" si="4">(1-V$34)-(1-V$34)*(1-M5)</f>
        <v>1.8504557974807767E-7</v>
      </c>
      <c r="W5" s="85">
        <f t="shared" ref="W5:AC20" si="5">(1-W$34)-(1-W$34)*(1-$M5)</f>
        <v>1.8504557997012228E-7</v>
      </c>
      <c r="X5" s="85">
        <f t="shared" si="5"/>
        <v>1.8504557997012228E-7</v>
      </c>
      <c r="Y5" s="85">
        <f t="shared" si="5"/>
        <v>1.8504557997012228E-7</v>
      </c>
      <c r="Z5" s="85">
        <f t="shared" si="5"/>
        <v>1.8504557997012228E-7</v>
      </c>
      <c r="AA5" s="85">
        <f t="shared" si="5"/>
        <v>1.8504557997012228E-7</v>
      </c>
      <c r="AB5" s="85">
        <f t="shared" si="5"/>
        <v>1.8504557997012228E-7</v>
      </c>
      <c r="AC5" s="85">
        <f t="shared" si="5"/>
        <v>1.8504557997012228E-7</v>
      </c>
      <c r="AD5" s="140">
        <f>100*AC5</f>
        <v>1.8504557997012228E-5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1.0742726008761139E-7</v>
      </c>
      <c r="O8" s="126">
        <f t="shared" si="2"/>
        <v>1.1244767994522675E-7</v>
      </c>
      <c r="P8" s="126">
        <f t="shared" si="7"/>
        <v>1.1291821244707734E-7</v>
      </c>
      <c r="Q8" s="126">
        <f t="shared" si="8"/>
        <v>1.1296985602538001E-7</v>
      </c>
      <c r="R8" s="135">
        <f t="shared" si="9"/>
        <v>1.1297562840795194E-7</v>
      </c>
      <c r="S8" s="135">
        <f t="shared" si="10"/>
        <v>1.1297627489081918E-7</v>
      </c>
      <c r="T8" s="135">
        <f>(1-T$34)-(1-T$34)*(1-M8)</f>
        <v>1.1297634727736039E-7</v>
      </c>
      <c r="U8" s="135">
        <f t="shared" si="3"/>
        <v>1.1297635538198847E-7</v>
      </c>
      <c r="V8" s="135">
        <f t="shared" si="4"/>
        <v>1.1297635638118919E-7</v>
      </c>
      <c r="W8" s="135">
        <f t="shared" si="5"/>
        <v>1.1297635638118919E-7</v>
      </c>
      <c r="X8" s="135">
        <f t="shared" si="5"/>
        <v>1.1297635649221149E-7</v>
      </c>
      <c r="Y8" s="135">
        <f t="shared" si="5"/>
        <v>1.1297635649221149E-7</v>
      </c>
      <c r="Z8" s="135">
        <f t="shared" si="5"/>
        <v>1.1297635649221149E-7</v>
      </c>
      <c r="AA8" s="135">
        <f t="shared" si="5"/>
        <v>1.1297635649221149E-7</v>
      </c>
      <c r="AB8" s="135">
        <f t="shared" si="5"/>
        <v>1.1297635649221149E-7</v>
      </c>
      <c r="AC8" s="135">
        <f t="shared" si="5"/>
        <v>1.1297635649221149E-7</v>
      </c>
      <c r="AD8" s="86">
        <f t="shared" si="11"/>
        <v>1.1297635649221149E-5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1.6244114420249645E-7</v>
      </c>
      <c r="O9" s="126">
        <f t="shared" si="2"/>
        <v>1.7003253904857019E-7</v>
      </c>
      <c r="P9" s="126">
        <f t="shared" si="7"/>
        <v>1.7074403280137318E-7</v>
      </c>
      <c r="Q9" s="126">
        <f t="shared" si="8"/>
        <v>1.7082212322439005E-7</v>
      </c>
      <c r="R9" s="135">
        <f t="shared" si="9"/>
        <v>1.7083085168678735E-7</v>
      </c>
      <c r="S9" s="135">
        <f t="shared" si="10"/>
        <v>1.7083182923816054E-7</v>
      </c>
      <c r="T9" s="135">
        <f t="shared" ref="T9:T33" si="13">(1-T$34)-(1-T$34)*(1-M9)</f>
        <v>1.7083193881717307E-7</v>
      </c>
      <c r="U9" s="135">
        <f t="shared" si="3"/>
        <v>1.7083195102962634E-7</v>
      </c>
      <c r="V9" s="135">
        <f t="shared" si="4"/>
        <v>1.7083195247291627E-7</v>
      </c>
      <c r="W9" s="135">
        <f t="shared" si="5"/>
        <v>1.7083195258393857E-7</v>
      </c>
      <c r="X9" s="135">
        <f t="shared" si="5"/>
        <v>1.7083195258393857E-7</v>
      </c>
      <c r="Y9" s="135">
        <f t="shared" si="5"/>
        <v>1.7083195258393857E-7</v>
      </c>
      <c r="Z9" s="135">
        <f t="shared" si="5"/>
        <v>1.7083195258393857E-7</v>
      </c>
      <c r="AA9" s="135">
        <f t="shared" si="5"/>
        <v>1.7083195258393857E-7</v>
      </c>
      <c r="AB9" s="135">
        <f t="shared" si="5"/>
        <v>1.7083195258393857E-7</v>
      </c>
      <c r="AC9" s="135">
        <f t="shared" si="5"/>
        <v>1.7083195258393857E-7</v>
      </c>
      <c r="AD9" s="86">
        <f t="shared" si="11"/>
        <v>1.7083195258393857E-5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9.0985321388181717E-8</v>
      </c>
      <c r="O11" s="126">
        <f t="shared" si="2"/>
        <v>9.5237356778632432E-8</v>
      </c>
      <c r="P11" s="126">
        <f t="shared" si="7"/>
        <v>9.5635873331723076E-8</v>
      </c>
      <c r="Q11" s="126">
        <f t="shared" si="8"/>
        <v>9.5679612788224233E-8</v>
      </c>
      <c r="R11" s="135">
        <f t="shared" si="9"/>
        <v>9.568450165531317E-8</v>
      </c>
      <c r="S11" s="135">
        <f t="shared" si="10"/>
        <v>9.5685049217308915E-8</v>
      </c>
      <c r="T11" s="135">
        <f t="shared" si="13"/>
        <v>9.5685110612642177E-8</v>
      </c>
      <c r="U11" s="135">
        <f t="shared" si="3"/>
        <v>9.568511749602493E-8</v>
      </c>
      <c r="V11" s="135">
        <f t="shared" si="4"/>
        <v>9.5685118273181047E-8</v>
      </c>
      <c r="W11" s="135">
        <f t="shared" si="5"/>
        <v>9.5685118273181047E-8</v>
      </c>
      <c r="X11" s="135">
        <f t="shared" si="5"/>
        <v>9.5685118384203349E-8</v>
      </c>
      <c r="Y11" s="135">
        <f t="shared" si="5"/>
        <v>9.5685118384203349E-8</v>
      </c>
      <c r="Z11" s="135">
        <f t="shared" si="5"/>
        <v>9.5685118384203349E-8</v>
      </c>
      <c r="AA11" s="135">
        <f t="shared" si="5"/>
        <v>9.5685118384203349E-8</v>
      </c>
      <c r="AB11" s="135">
        <f t="shared" si="5"/>
        <v>9.5685118384203349E-8</v>
      </c>
      <c r="AC11" s="135">
        <f t="shared" si="5"/>
        <v>9.5685118384203349E-8</v>
      </c>
      <c r="AD11" s="86">
        <f t="shared" si="11"/>
        <v>9.5685118384203349E-6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8.6101596963317206E-8</v>
      </c>
      <c r="O12" s="126">
        <f t="shared" si="2"/>
        <v>9.0125400364904351E-8</v>
      </c>
      <c r="P12" s="126">
        <f t="shared" si="7"/>
        <v>9.0502526250979543E-8</v>
      </c>
      <c r="Q12" s="126">
        <f t="shared" si="8"/>
        <v>9.0543917918850525E-8</v>
      </c>
      <c r="R12" s="135">
        <f t="shared" si="9"/>
        <v>9.054854432921644E-8</v>
      </c>
      <c r="S12" s="135">
        <f t="shared" si="10"/>
        <v>9.0549062581324335E-8</v>
      </c>
      <c r="T12" s="135">
        <f t="shared" si="13"/>
        <v>9.0549120534966221E-8</v>
      </c>
      <c r="U12" s="135">
        <f t="shared" si="3"/>
        <v>9.0549127085282066E-8</v>
      </c>
      <c r="V12" s="135">
        <f t="shared" si="4"/>
        <v>9.0549127862438183E-8</v>
      </c>
      <c r="W12" s="135">
        <f t="shared" si="5"/>
        <v>9.0549127862438183E-8</v>
      </c>
      <c r="X12" s="135">
        <f t="shared" si="5"/>
        <v>9.0549127862438183E-8</v>
      </c>
      <c r="Y12" s="135">
        <f t="shared" si="5"/>
        <v>9.0549127862438183E-8</v>
      </c>
      <c r="Z12" s="135">
        <f t="shared" si="5"/>
        <v>9.0549127862438183E-8</v>
      </c>
      <c r="AA12" s="135">
        <f t="shared" si="5"/>
        <v>9.0549127862438183E-8</v>
      </c>
      <c r="AB12" s="135">
        <f t="shared" si="5"/>
        <v>9.0549127862438183E-8</v>
      </c>
      <c r="AC12" s="135">
        <f t="shared" si="5"/>
        <v>9.0549127862438183E-8</v>
      </c>
      <c r="AD12" s="86">
        <f t="shared" si="11"/>
        <v>9.0549127862438183E-6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1.5365499073105582E-7</v>
      </c>
      <c r="O13" s="126">
        <f t="shared" si="2"/>
        <v>1.6083578047165759E-7</v>
      </c>
      <c r="P13" s="126">
        <f t="shared" si="7"/>
        <v>1.6150879089682491E-7</v>
      </c>
      <c r="Q13" s="126">
        <f t="shared" si="8"/>
        <v>1.6158265747634459E-7</v>
      </c>
      <c r="R13" s="135">
        <f t="shared" si="9"/>
        <v>1.6159091387191182E-7</v>
      </c>
      <c r="S13" s="135">
        <f t="shared" si="10"/>
        <v>1.6159183857666903E-7</v>
      </c>
      <c r="T13" s="135">
        <f t="shared" si="13"/>
        <v>1.6159194216047723E-7</v>
      </c>
      <c r="U13" s="135">
        <f t="shared" si="3"/>
        <v>1.6159195370679669E-7</v>
      </c>
      <c r="V13" s="135">
        <f t="shared" si="4"/>
        <v>1.6159195503906432E-7</v>
      </c>
      <c r="W13" s="135">
        <f t="shared" si="5"/>
        <v>1.6159195515008662E-7</v>
      </c>
      <c r="X13" s="135">
        <f t="shared" si="5"/>
        <v>1.6159195526110892E-7</v>
      </c>
      <c r="Y13" s="135">
        <f t="shared" si="5"/>
        <v>1.6159195526110892E-7</v>
      </c>
      <c r="Z13" s="135">
        <f t="shared" si="5"/>
        <v>1.6159195526110892E-7</v>
      </c>
      <c r="AA13" s="135">
        <f t="shared" si="5"/>
        <v>1.6159195526110892E-7</v>
      </c>
      <c r="AB13" s="135">
        <f t="shared" si="5"/>
        <v>1.6159195526110892E-7</v>
      </c>
      <c r="AC13" s="135">
        <f t="shared" si="5"/>
        <v>1.6159195526110892E-7</v>
      </c>
      <c r="AD13" s="86">
        <f t="shared" si="11"/>
        <v>1.6159195526110892E-5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1.0585887610936595E-7</v>
      </c>
      <c r="O14" s="126">
        <f t="shared" si="2"/>
        <v>1.108060004861855E-7</v>
      </c>
      <c r="P14" s="126">
        <f t="shared" si="7"/>
        <v>1.1126966337204891E-7</v>
      </c>
      <c r="Q14" s="126">
        <f t="shared" si="8"/>
        <v>1.1132055299789556E-7</v>
      </c>
      <c r="R14" s="135">
        <f t="shared" si="9"/>
        <v>1.1132624111453993E-7</v>
      </c>
      <c r="S14" s="135">
        <f t="shared" si="10"/>
        <v>1.1132687816051146E-7</v>
      </c>
      <c r="T14" s="135">
        <f t="shared" si="13"/>
        <v>1.1132694954785194E-7</v>
      </c>
      <c r="U14" s="135">
        <f t="shared" si="3"/>
        <v>1.1132695754145772E-7</v>
      </c>
      <c r="V14" s="135">
        <f t="shared" si="4"/>
        <v>1.1132695842963614E-7</v>
      </c>
      <c r="W14" s="135">
        <f t="shared" si="5"/>
        <v>1.1132695854065844E-7</v>
      </c>
      <c r="X14" s="135">
        <f t="shared" si="5"/>
        <v>1.1132695854065844E-7</v>
      </c>
      <c r="Y14" s="135">
        <f t="shared" si="5"/>
        <v>1.1132695854065844E-7</v>
      </c>
      <c r="Z14" s="135">
        <f t="shared" si="5"/>
        <v>1.1132695854065844E-7</v>
      </c>
      <c r="AA14" s="135">
        <f t="shared" si="5"/>
        <v>1.1132695854065844E-7</v>
      </c>
      <c r="AB14" s="135">
        <f t="shared" si="5"/>
        <v>1.1132695854065844E-7</v>
      </c>
      <c r="AC14" s="135">
        <f t="shared" si="5"/>
        <v>1.1132695854065844E-7</v>
      </c>
      <c r="AD14" s="86">
        <f t="shared" si="11"/>
        <v>1.1132695854065844E-5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0.91285564091265481</v>
      </c>
      <c r="O15" s="130">
        <f t="shared" si="2"/>
        <v>0.95551630844998803</v>
      </c>
      <c r="P15" s="130">
        <f t="shared" si="7"/>
        <v>0.95951462489194506</v>
      </c>
      <c r="Q15" s="130">
        <f t="shared" si="8"/>
        <v>0.95995346267152271</v>
      </c>
      <c r="R15" s="137">
        <f t="shared" si="9"/>
        <v>0.96000251295234262</v>
      </c>
      <c r="S15" s="137">
        <f t="shared" si="10"/>
        <v>0.96000800662718055</v>
      </c>
      <c r="T15" s="137">
        <f t="shared" si="13"/>
        <v>0.96000862206389082</v>
      </c>
      <c r="U15" s="137">
        <f t="shared" si="3"/>
        <v>0.96000869101082098</v>
      </c>
      <c r="V15" s="137">
        <f t="shared" si="4"/>
        <v>0.9600086987349179</v>
      </c>
      <c r="W15" s="137">
        <f t="shared" si="5"/>
        <v>0.96000869960024571</v>
      </c>
      <c r="X15" s="137">
        <f t="shared" si="5"/>
        <v>0.96000869969718805</v>
      </c>
      <c r="Y15" s="137">
        <f t="shared" si="5"/>
        <v>0.96000869970804847</v>
      </c>
      <c r="Z15" s="137">
        <f t="shared" si="5"/>
        <v>0.96000869970926517</v>
      </c>
      <c r="AA15" s="137">
        <f t="shared" si="5"/>
        <v>0.9600086997094015</v>
      </c>
      <c r="AB15" s="137">
        <f t="shared" si="5"/>
        <v>0.96000869970941671</v>
      </c>
      <c r="AC15" s="137">
        <f t="shared" si="5"/>
        <v>0.96000869970941849</v>
      </c>
      <c r="AD15" s="87">
        <f t="shared" si="11"/>
        <v>96.000869970941849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8.5196026233802513E-8</v>
      </c>
      <c r="O18" s="126">
        <f t="shared" si="2"/>
        <v>8.9177509376980879E-8</v>
      </c>
      <c r="P18" s="126">
        <f t="shared" si="7"/>
        <v>8.9550668769255992E-8</v>
      </c>
      <c r="Q18" s="126">
        <f t="shared" si="8"/>
        <v>8.9591625118679019E-8</v>
      </c>
      <c r="R18" s="135">
        <f t="shared" si="9"/>
        <v>8.9596203012298758E-8</v>
      </c>
      <c r="S18" s="135">
        <f t="shared" si="10"/>
        <v>8.959671571329153E-8</v>
      </c>
      <c r="T18" s="135">
        <f t="shared" si="13"/>
        <v>8.9596773111821904E-8</v>
      </c>
      <c r="U18" s="135">
        <f t="shared" si="3"/>
        <v>8.9596779551115446E-8</v>
      </c>
      <c r="V18" s="135">
        <f t="shared" si="4"/>
        <v>8.9596780328271564E-8</v>
      </c>
      <c r="W18" s="135">
        <f t="shared" si="5"/>
        <v>8.9596780328271564E-8</v>
      </c>
      <c r="X18" s="135">
        <f t="shared" si="5"/>
        <v>8.9596780439293866E-8</v>
      </c>
      <c r="Y18" s="135">
        <f t="shared" si="5"/>
        <v>8.9596780439293866E-8</v>
      </c>
      <c r="Z18" s="135">
        <f t="shared" si="5"/>
        <v>8.9596780439293866E-8</v>
      </c>
      <c r="AA18" s="135">
        <f t="shared" si="5"/>
        <v>8.9596780439293866E-8</v>
      </c>
      <c r="AB18" s="135">
        <f t="shared" si="5"/>
        <v>8.9596780439293866E-8</v>
      </c>
      <c r="AC18" s="135">
        <f t="shared" si="5"/>
        <v>8.9596780439293866E-8</v>
      </c>
      <c r="AD18" s="86">
        <f t="shared" si="11"/>
        <v>8.9596780439293866E-6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1.0386103910242639E-7</v>
      </c>
      <c r="O19" s="126">
        <f t="shared" si="2"/>
        <v>1.0871479805274475E-7</v>
      </c>
      <c r="P19" s="126">
        <f t="shared" si="7"/>
        <v>1.0916971038277268E-7</v>
      </c>
      <c r="Q19" s="126">
        <f t="shared" si="8"/>
        <v>1.0921963966570303E-7</v>
      </c>
      <c r="R19" s="135">
        <f t="shared" si="9"/>
        <v>1.0922522031275861E-7</v>
      </c>
      <c r="S19" s="135">
        <f t="shared" si="10"/>
        <v>1.0922584536832147E-7</v>
      </c>
      <c r="T19" s="135">
        <f t="shared" si="13"/>
        <v>1.0922591542339433E-7</v>
      </c>
      <c r="U19" s="135">
        <f t="shared" si="3"/>
        <v>1.092259233059778E-7</v>
      </c>
      <c r="V19" s="135">
        <f t="shared" si="4"/>
        <v>1.0922592419415622E-7</v>
      </c>
      <c r="W19" s="135">
        <f t="shared" si="5"/>
        <v>1.0922592419415622E-7</v>
      </c>
      <c r="X19" s="135">
        <f t="shared" si="5"/>
        <v>1.0922592430517852E-7</v>
      </c>
      <c r="Y19" s="135">
        <f t="shared" si="5"/>
        <v>1.0922592430517852E-7</v>
      </c>
      <c r="Z19" s="135">
        <f t="shared" si="5"/>
        <v>1.0922592430517852E-7</v>
      </c>
      <c r="AA19" s="135">
        <f t="shared" si="5"/>
        <v>1.0922592430517852E-7</v>
      </c>
      <c r="AB19" s="135">
        <f t="shared" si="5"/>
        <v>1.0922592430517852E-7</v>
      </c>
      <c r="AC19" s="135">
        <f t="shared" si="5"/>
        <v>1.0922592430517852E-7</v>
      </c>
      <c r="AD19" s="86">
        <f t="shared" si="11"/>
        <v>1.0922592430517852E-5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3.992393110552328E-7</v>
      </c>
      <c r="O20" s="126">
        <f t="shared" si="2"/>
        <v>4.1789704252614968E-7</v>
      </c>
      <c r="P20" s="126">
        <f t="shared" si="7"/>
        <v>4.1964571462216327E-7</v>
      </c>
      <c r="Q20" s="126">
        <f t="shared" si="8"/>
        <v>4.1983764120789857E-7</v>
      </c>
      <c r="R20" s="135">
        <f t="shared" si="9"/>
        <v>4.1985909349229189E-7</v>
      </c>
      <c r="S20" s="135">
        <f t="shared" si="10"/>
        <v>4.1986149612593948E-7</v>
      </c>
      <c r="T20" s="135">
        <f t="shared" si="13"/>
        <v>4.1986176524400065E-7</v>
      </c>
      <c r="U20" s="135">
        <f t="shared" si="3"/>
        <v>4.1986179544206692E-7</v>
      </c>
      <c r="V20" s="135">
        <f t="shared" si="4"/>
        <v>4.1986179877273599E-7</v>
      </c>
      <c r="W20" s="135">
        <f t="shared" si="5"/>
        <v>4.198617992168252E-7</v>
      </c>
      <c r="X20" s="135">
        <f t="shared" si="5"/>
        <v>4.198617992168252E-7</v>
      </c>
      <c r="Y20" s="135">
        <f t="shared" si="5"/>
        <v>4.198617992168252E-7</v>
      </c>
      <c r="Z20" s="135">
        <f t="shared" si="5"/>
        <v>4.198617992168252E-7</v>
      </c>
      <c r="AA20" s="135">
        <f t="shared" si="5"/>
        <v>4.198617992168252E-7</v>
      </c>
      <c r="AB20" s="135">
        <f t="shared" si="5"/>
        <v>4.198617992168252E-7</v>
      </c>
      <c r="AC20" s="135">
        <f t="shared" si="5"/>
        <v>4.198617992168252E-7</v>
      </c>
      <c r="AD20" s="86">
        <f t="shared" si="11"/>
        <v>4.198617992168252E-5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7.8351178767199769E-8</v>
      </c>
      <c r="O21" s="126">
        <f t="shared" si="2"/>
        <v>8.2012780233675642E-8</v>
      </c>
      <c r="P21" s="126">
        <f t="shared" si="7"/>
        <v>8.2355959163393777E-8</v>
      </c>
      <c r="Q21" s="126">
        <f t="shared" si="8"/>
        <v>8.2393624922794118E-8</v>
      </c>
      <c r="R21" s="135">
        <f t="shared" si="9"/>
        <v>8.2397834999525799E-8</v>
      </c>
      <c r="S21" s="135">
        <f t="shared" si="10"/>
        <v>8.2398306511244357E-8</v>
      </c>
      <c r="T21" s="135">
        <f t="shared" si="13"/>
        <v>8.2398359357860329E-8</v>
      </c>
      <c r="U21" s="135">
        <f t="shared" si="3"/>
        <v>8.239836524204236E-8</v>
      </c>
      <c r="V21" s="135">
        <f t="shared" si="4"/>
        <v>8.2398365908176174E-8</v>
      </c>
      <c r="W21" s="135">
        <f t="shared" ref="W21:AC33" si="15">(1-W$34)-(1-W$34)*(1-$M21)</f>
        <v>8.2398366019198477E-8</v>
      </c>
      <c r="X21" s="135">
        <f t="shared" si="15"/>
        <v>8.2398366019198477E-8</v>
      </c>
      <c r="Y21" s="135">
        <f t="shared" si="15"/>
        <v>8.2398366019198477E-8</v>
      </c>
      <c r="Z21" s="135">
        <f t="shared" si="15"/>
        <v>8.2398366019198477E-8</v>
      </c>
      <c r="AA21" s="135">
        <f t="shared" si="15"/>
        <v>8.2398366019198477E-8</v>
      </c>
      <c r="AB21" s="135">
        <f t="shared" si="15"/>
        <v>8.2398366019198477E-8</v>
      </c>
      <c r="AC21" s="135">
        <f t="shared" si="15"/>
        <v>8.2398366019198477E-8</v>
      </c>
      <c r="AD21" s="86">
        <f t="shared" si="11"/>
        <v>8.2398366019198477E-6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8.0972197613604635E-8</v>
      </c>
      <c r="O22" s="126">
        <f t="shared" si="2"/>
        <v>8.4756287765941352E-8</v>
      </c>
      <c r="P22" s="126">
        <f t="shared" si="7"/>
        <v>8.5110946734801018E-8</v>
      </c>
      <c r="Q22" s="126">
        <f t="shared" si="8"/>
        <v>8.5149872597334308E-8</v>
      </c>
      <c r="R22" s="135">
        <f t="shared" si="9"/>
        <v>8.5154223450345512E-8</v>
      </c>
      <c r="S22" s="135">
        <f t="shared" si="10"/>
        <v>8.515471072723102E-8</v>
      </c>
      <c r="T22" s="135">
        <f t="shared" si="13"/>
        <v>8.5154765350203832E-8</v>
      </c>
      <c r="U22" s="135">
        <f t="shared" si="3"/>
        <v>8.5154771456430467E-8</v>
      </c>
      <c r="V22" s="135">
        <f t="shared" si="4"/>
        <v>8.5154772122564282E-8</v>
      </c>
      <c r="W22" s="135">
        <f t="shared" si="15"/>
        <v>8.5154772233586584E-8</v>
      </c>
      <c r="X22" s="135">
        <f t="shared" si="15"/>
        <v>8.5154772233586584E-8</v>
      </c>
      <c r="Y22" s="135">
        <f t="shared" si="15"/>
        <v>8.5154772233586584E-8</v>
      </c>
      <c r="Z22" s="135">
        <f t="shared" si="15"/>
        <v>8.5154772233586584E-8</v>
      </c>
      <c r="AA22" s="135">
        <f t="shared" si="15"/>
        <v>8.5154772233586584E-8</v>
      </c>
      <c r="AB22" s="135">
        <f t="shared" si="15"/>
        <v>8.5154772233586584E-8</v>
      </c>
      <c r="AC22" s="135">
        <f t="shared" si="15"/>
        <v>8.5154772233586584E-8</v>
      </c>
      <c r="AD22" s="86">
        <f t="shared" si="11"/>
        <v>8.5154772233586584E-6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7.5568341584286713E-8</v>
      </c>
      <c r="O23" s="126">
        <f t="shared" si="2"/>
        <v>7.909989219179181E-8</v>
      </c>
      <c r="P23" s="126">
        <f t="shared" si="7"/>
        <v>7.943088220496719E-8</v>
      </c>
      <c r="Q23" s="126">
        <f t="shared" si="8"/>
        <v>7.946721025664516E-8</v>
      </c>
      <c r="R23" s="135">
        <f t="shared" si="9"/>
        <v>7.9471270786335424E-8</v>
      </c>
      <c r="S23" s="135">
        <f t="shared" si="10"/>
        <v>7.947172553368631E-8</v>
      </c>
      <c r="T23" s="135">
        <f t="shared" si="13"/>
        <v>7.9471776492923141E-8</v>
      </c>
      <c r="U23" s="135">
        <f t="shared" si="3"/>
        <v>7.9471782155060566E-8</v>
      </c>
      <c r="V23" s="135">
        <f t="shared" si="4"/>
        <v>7.9471782821194381E-8</v>
      </c>
      <c r="W23" s="135">
        <f t="shared" si="15"/>
        <v>7.9471782932216684E-8</v>
      </c>
      <c r="X23" s="135">
        <f t="shared" si="15"/>
        <v>7.9471782932216684E-8</v>
      </c>
      <c r="Y23" s="135">
        <f t="shared" si="15"/>
        <v>7.9471782932216684E-8</v>
      </c>
      <c r="Z23" s="135">
        <f t="shared" si="15"/>
        <v>7.9471782932216684E-8</v>
      </c>
      <c r="AA23" s="135">
        <f t="shared" si="15"/>
        <v>7.9471782932216684E-8</v>
      </c>
      <c r="AB23" s="135">
        <f t="shared" si="15"/>
        <v>7.9471782932216684E-8</v>
      </c>
      <c r="AC23" s="135">
        <f t="shared" si="15"/>
        <v>7.9471782932216684E-8</v>
      </c>
      <c r="AD23" s="86">
        <f t="shared" si="11"/>
        <v>7.9471782932216684E-6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7.1377273647144079E-8</v>
      </c>
      <c r="O24" s="126">
        <f>(1-O$34)-(1-O$34)*(1-M24)</f>
        <v>7.4712962150336182E-8</v>
      </c>
      <c r="P24" s="126">
        <f t="shared" si="7"/>
        <v>7.50255952919332E-8</v>
      </c>
      <c r="Q24" s="126">
        <f t="shared" si="8"/>
        <v>7.5059908621888383E-8</v>
      </c>
      <c r="R24" s="135">
        <f t="shared" si="9"/>
        <v>7.506374388732695E-8</v>
      </c>
      <c r="S24" s="135">
        <f t="shared" si="10"/>
        <v>7.5064173432615178E-8</v>
      </c>
      <c r="T24" s="135">
        <f t="shared" si="13"/>
        <v>7.5064221616294446E-8</v>
      </c>
      <c r="U24" s="135">
        <f t="shared" si="3"/>
        <v>7.5064226945364965E-8</v>
      </c>
      <c r="V24" s="135">
        <f t="shared" si="4"/>
        <v>7.5064227611498779E-8</v>
      </c>
      <c r="W24" s="135">
        <f t="shared" si="15"/>
        <v>7.5064227611498779E-8</v>
      </c>
      <c r="X24" s="135">
        <f t="shared" si="15"/>
        <v>7.5064227611498779E-8</v>
      </c>
      <c r="Y24" s="135">
        <f t="shared" si="15"/>
        <v>7.5064227611498779E-8</v>
      </c>
      <c r="Z24" s="135">
        <f t="shared" si="15"/>
        <v>7.5064227611498779E-8</v>
      </c>
      <c r="AA24" s="135">
        <f t="shared" si="15"/>
        <v>7.5064227611498779E-8</v>
      </c>
      <c r="AB24" s="135">
        <f t="shared" si="15"/>
        <v>7.5064227611498779E-8</v>
      </c>
      <c r="AC24" s="135">
        <f t="shared" si="15"/>
        <v>7.5064227611498779E-8</v>
      </c>
      <c r="AD24" s="86">
        <f t="shared" si="11"/>
        <v>7.5064227611498779E-6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7.6011069771730888E-8</v>
      </c>
      <c r="O25" s="126">
        <f>(1-O$34)-(1-O$34)*(1-M25)</f>
        <v>7.9563310495522899E-8</v>
      </c>
      <c r="P25" s="126">
        <f t="shared" si="7"/>
        <v>7.9896239735255392E-8</v>
      </c>
      <c r="Q25" s="126">
        <f t="shared" si="8"/>
        <v>7.9932780616687182E-8</v>
      </c>
      <c r="R25" s="135">
        <f t="shared" si="9"/>
        <v>7.9936864905150173E-8</v>
      </c>
      <c r="S25" s="135">
        <f t="shared" si="10"/>
        <v>7.9937322317036319E-8</v>
      </c>
      <c r="T25" s="135">
        <f t="shared" si="13"/>
        <v>7.9937373609340057E-8</v>
      </c>
      <c r="U25" s="135">
        <f t="shared" si="3"/>
        <v>7.9937379271477482E-8</v>
      </c>
      <c r="V25" s="135">
        <f t="shared" si="4"/>
        <v>7.9937379937611297E-8</v>
      </c>
      <c r="W25" s="135">
        <f t="shared" si="15"/>
        <v>7.9937380048633599E-8</v>
      </c>
      <c r="X25" s="135">
        <f t="shared" si="15"/>
        <v>7.9937380048633599E-8</v>
      </c>
      <c r="Y25" s="135">
        <f t="shared" si="15"/>
        <v>7.9937380048633599E-8</v>
      </c>
      <c r="Z25" s="135">
        <f t="shared" si="15"/>
        <v>7.9937380048633599E-8</v>
      </c>
      <c r="AA25" s="135">
        <f t="shared" si="15"/>
        <v>7.9937380048633599E-8</v>
      </c>
      <c r="AB25" s="135">
        <f t="shared" si="15"/>
        <v>7.9937380048633599E-8</v>
      </c>
      <c r="AC25" s="135">
        <f t="shared" si="15"/>
        <v>7.9937380048633599E-8</v>
      </c>
      <c r="AD25" s="86">
        <f t="shared" si="11"/>
        <v>7.9937380048633599E-6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7.0690958420271954E-8</v>
      </c>
      <c r="O33" s="126">
        <f>(1-O$34)-(1-O$34)*(1-M33)</f>
        <v>7.3994573357438753E-8</v>
      </c>
      <c r="P33" s="126">
        <f t="shared" si="7"/>
        <v>7.4304200348151994E-8</v>
      </c>
      <c r="Q33" s="126">
        <f t="shared" si="8"/>
        <v>7.4338183719824258E-8</v>
      </c>
      <c r="R33" s="135">
        <f t="shared" si="9"/>
        <v>7.4341982125858408E-8</v>
      </c>
      <c r="S33" s="135">
        <f t="shared" si="10"/>
        <v>7.4342407563321444E-8</v>
      </c>
      <c r="T33" s="135">
        <f t="shared" si="13"/>
        <v>7.4342455191889201E-8</v>
      </c>
      <c r="U33" s="135">
        <f t="shared" si="3"/>
        <v>7.4342460520959719E-8</v>
      </c>
      <c r="V33" s="135">
        <f t="shared" si="4"/>
        <v>7.4342461187093534E-8</v>
      </c>
      <c r="W33" s="135">
        <f t="shared" si="15"/>
        <v>7.4342461187093534E-8</v>
      </c>
      <c r="X33" s="135">
        <f t="shared" si="15"/>
        <v>7.4342461187093534E-8</v>
      </c>
      <c r="Y33" s="135">
        <f t="shared" si="15"/>
        <v>7.4342461187093534E-8</v>
      </c>
      <c r="Z33" s="135">
        <f t="shared" si="15"/>
        <v>7.4342461187093534E-8</v>
      </c>
      <c r="AA33" s="135">
        <f t="shared" si="15"/>
        <v>7.4342461187093534E-8</v>
      </c>
      <c r="AB33" s="135">
        <f t="shared" si="15"/>
        <v>7.4342461187093534E-8</v>
      </c>
      <c r="AC33" s="135">
        <f t="shared" si="15"/>
        <v>7.4342461187093534E-8</v>
      </c>
      <c r="AD33" s="86">
        <f t="shared" si="11"/>
        <v>7.4342461187093534E-6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8.7142435394123696E-2</v>
      </c>
      <c r="O34" s="132">
        <f>(K36*L40-L39)/(E34*O44*L40-L39)</f>
        <v>4.4481677956445601E-2</v>
      </c>
      <c r="P34" s="132">
        <f>(K36*L40-L39)/(E34*P44*L40-L39)</f>
        <v>4.0483353088693844E-2</v>
      </c>
      <c r="Q34" s="132">
        <f>(K36*L40-L39)/(E34*Q44*L40-L39)</f>
        <v>4.0044514384337787E-2</v>
      </c>
      <c r="R34" s="138">
        <f>(K36*L40-L39)/(E34*R44*L40-L39)</f>
        <v>3.9995464000152463E-2</v>
      </c>
      <c r="S34" s="138">
        <f>(K36*L40-L39)/(E34*S44*L40-L39)</f>
        <v>3.9989970313737404E-2</v>
      </c>
      <c r="T34" s="138">
        <f>(K36*L40-L39)/(E34*T44*L40-L39)</f>
        <v>3.9989354875730333E-2</v>
      </c>
      <c r="U34" s="138">
        <f>(K36*L40-L39)/(E34*U44*L40-L39)</f>
        <v>3.998928592865475E-2</v>
      </c>
      <c r="V34" s="138">
        <f t="shared" ref="V34:AC34" si="17">($K36*$L40-$L39)/($E34*V44*$L40-$L39)</f>
        <v>3.9989278204541553E-2</v>
      </c>
      <c r="W34" s="138">
        <f t="shared" si="17"/>
        <v>3.9989277339211968E-2</v>
      </c>
      <c r="X34" s="138">
        <f t="shared" si="17"/>
        <v>3.998927724226941E-2</v>
      </c>
      <c r="Y34" s="138">
        <f t="shared" si="17"/>
        <v>3.9989277231408986E-2</v>
      </c>
      <c r="Z34" s="138">
        <f t="shared" si="17"/>
        <v>3.9989277230192272E-2</v>
      </c>
      <c r="AA34" s="138">
        <f t="shared" si="17"/>
        <v>3.9989277230055964E-2</v>
      </c>
      <c r="AB34" s="138">
        <f t="shared" si="17"/>
        <v>3.9989277230040712E-2</v>
      </c>
      <c r="AC34" s="138">
        <f t="shared" si="17"/>
        <v>3.9989277230038991E-2</v>
      </c>
      <c r="AD34" s="88">
        <f t="shared" si="11"/>
        <v>3.9989277230038991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96</v>
      </c>
      <c r="K35" s="134"/>
      <c r="L35" s="195">
        <f>AD15</f>
        <v>96.000869970941849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WS_Tables!D11*1000000</f>
        <v>807480</v>
      </c>
      <c r="L36" s="219">
        <f>L35-J35</f>
        <v>8.6997094184937396E-4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 t="s">
        <v>39</v>
      </c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1.0000000000000004</v>
      </c>
      <c r="O40" s="74">
        <f t="shared" si="18"/>
        <v>1.0000000000000002</v>
      </c>
      <c r="P40" s="74">
        <f t="shared" si="18"/>
        <v>1.0000000000000002</v>
      </c>
      <c r="Q40" s="74">
        <f t="shared" si="18"/>
        <v>1.0000000000000004</v>
      </c>
      <c r="R40" s="74">
        <f t="shared" si="18"/>
        <v>1.0000000000000007</v>
      </c>
      <c r="S40" s="74">
        <f t="shared" si="18"/>
        <v>1.0000000000000002</v>
      </c>
      <c r="T40" s="74">
        <f t="shared" si="18"/>
        <v>1.0000000000000004</v>
      </c>
      <c r="U40" s="74">
        <f t="shared" si="18"/>
        <v>1.0000000000000002</v>
      </c>
      <c r="V40" s="74">
        <f t="shared" si="18"/>
        <v>1.0000000000000004</v>
      </c>
      <c r="W40" s="74">
        <f t="shared" si="18"/>
        <v>1.0000000000000002</v>
      </c>
      <c r="X40" s="74">
        <f t="shared" si="18"/>
        <v>1.0000000000000004</v>
      </c>
      <c r="Y40" s="74">
        <f t="shared" si="18"/>
        <v>1.0000000000000004</v>
      </c>
      <c r="Z40" s="74">
        <f t="shared" si="18"/>
        <v>1.0000000000000004</v>
      </c>
      <c r="AA40" s="74">
        <f t="shared" si="18"/>
        <v>1.0000000000000004</v>
      </c>
      <c r="AB40" s="74">
        <f t="shared" si="18"/>
        <v>1.0000000000000004</v>
      </c>
      <c r="AC40" s="74">
        <f t="shared" si="18"/>
        <v>1.0000000000000007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3">
        <f t="shared" ref="E44:K44" si="19">IF($K36&gt;$K38,E46,E45)</f>
        <v>1933.9117269999999</v>
      </c>
      <c r="F44" s="94">
        <f t="shared" si="19"/>
        <v>-1884.8408932</v>
      </c>
      <c r="G44" s="94">
        <f t="shared" si="19"/>
        <v>754.36228900000003</v>
      </c>
      <c r="H44" s="94">
        <f t="shared" si="19"/>
        <v>-163.904628</v>
      </c>
      <c r="I44" s="93">
        <f t="shared" si="19"/>
        <v>22.478563000000001</v>
      </c>
      <c r="J44" s="91">
        <f t="shared" si="19"/>
        <v>-2.4595026</v>
      </c>
      <c r="K44" s="91">
        <f t="shared" si="19"/>
        <v>1.3179897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1.2007740054545701</v>
      </c>
      <c r="P44" s="30">
        <f t="shared" si="20"/>
        <v>1.2412778259859252</v>
      </c>
      <c r="Q44" s="30">
        <f t="shared" si="20"/>
        <v>1.2462159383324141</v>
      </c>
      <c r="R44" s="30">
        <f t="shared" si="20"/>
        <v>1.2467746197060383</v>
      </c>
      <c r="S44" s="30">
        <f t="shared" si="20"/>
        <v>1.2468372778598433</v>
      </c>
      <c r="T44" s="75">
        <f t="shared" si="20"/>
        <v>1.2468442983006716</v>
      </c>
      <c r="U44" s="75">
        <f t="shared" si="20"/>
        <v>1.2468450848090491</v>
      </c>
      <c r="V44" s="75">
        <f t="shared" si="20"/>
        <v>1.2468451729214358</v>
      </c>
      <c r="W44" s="75">
        <f t="shared" si="20"/>
        <v>1.2468451827926363</v>
      </c>
      <c r="X44" s="75">
        <f t="shared" si="20"/>
        <v>1.2468451838985035</v>
      </c>
      <c r="Y44" s="75">
        <f t="shared" si="20"/>
        <v>1.2468451840223933</v>
      </c>
      <c r="Z44" s="75">
        <f t="shared" si="20"/>
        <v>1.2468451840362726</v>
      </c>
      <c r="AA44" s="75">
        <f t="shared" si="20"/>
        <v>1.2468451840378276</v>
      </c>
      <c r="AB44" s="75">
        <f t="shared" si="20"/>
        <v>1.2468451840380017</v>
      </c>
      <c r="AC44" s="75">
        <f t="shared" si="20"/>
        <v>1.2468451840380212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7441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8" zoomScale="70" zoomScaleNormal="70" workbookViewId="0">
      <selection activeCell="R27" sqref="R27"/>
    </sheetView>
  </sheetViews>
  <sheetFormatPr defaultColWidth="10.36328125" defaultRowHeight="14.5" x14ac:dyDescent="0.35"/>
  <cols>
    <col min="1" max="1" width="3.453125" customWidth="1"/>
    <col min="2" max="2" width="6.6328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1.8810473045860476E-7</v>
      </c>
      <c r="O5" s="35">
        <f t="shared" ref="O5:O23" si="2">(1-O$34)-(1-O$34)*(1-M5)</f>
        <v>1.9072206092207722E-7</v>
      </c>
      <c r="P5" s="35">
        <f>(1-P$34)-(1-P$34)*(1-M5)</f>
        <v>1.9082165980677246E-7</v>
      </c>
      <c r="Q5" s="35">
        <f>(1-Q$34)-(1-Q$34)*(1-M5)</f>
        <v>1.9082570645867492E-7</v>
      </c>
      <c r="R5" s="139">
        <f>(1-R$34)-(1-R$34)*(1-M5)</f>
        <v>1.9082587132679407E-7</v>
      </c>
      <c r="S5" s="139">
        <f>(1-S$34)-(1-S$34)*(1-M5)</f>
        <v>1.9082587798813222E-7</v>
      </c>
      <c r="T5" s="85">
        <f>(1-T$34)-(1-T$34)*(1-M5)</f>
        <v>1.9082587821017682E-7</v>
      </c>
      <c r="U5" s="85">
        <f t="shared" ref="U5:U33" si="3">(1-U$34)-(1-U$34)*(1-M5)</f>
        <v>1.9082587832119913E-7</v>
      </c>
      <c r="V5" s="85">
        <f t="shared" ref="V5:V33" si="4">(1-V$34)-(1-V$34)*(1-M5)</f>
        <v>1.9082587832119913E-7</v>
      </c>
      <c r="W5" s="85">
        <f t="shared" ref="W5:AC20" si="5">(1-W$34)-(1-W$34)*(1-$M5)</f>
        <v>1.9082587832119913E-7</v>
      </c>
      <c r="X5" s="85">
        <f t="shared" si="5"/>
        <v>1.9082587832119913E-7</v>
      </c>
      <c r="Y5" s="85">
        <f t="shared" si="5"/>
        <v>1.9082587832119913E-7</v>
      </c>
      <c r="Z5" s="85">
        <f t="shared" si="5"/>
        <v>1.9082587832119913E-7</v>
      </c>
      <c r="AA5" s="85">
        <f t="shared" si="5"/>
        <v>1.9082587832119913E-7</v>
      </c>
      <c r="AB5" s="85">
        <f t="shared" si="5"/>
        <v>1.9082587832119913E-7</v>
      </c>
      <c r="AC5" s="85">
        <f t="shared" si="5"/>
        <v>1.9082587832119913E-7</v>
      </c>
      <c r="AD5" s="140">
        <f>100*AC5</f>
        <v>1.9082587832119913E-5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1.1484406747808151E-7</v>
      </c>
      <c r="O8" s="126">
        <f t="shared" si="2"/>
        <v>1.1644203301575118E-7</v>
      </c>
      <c r="P8" s="126">
        <f t="shared" si="7"/>
        <v>1.1650284148512213E-7</v>
      </c>
      <c r="Q8" s="126">
        <f t="shared" si="8"/>
        <v>1.1650531206441883E-7</v>
      </c>
      <c r="R8" s="135">
        <f t="shared" si="9"/>
        <v>1.1650541265062486E-7</v>
      </c>
      <c r="S8" s="135">
        <f t="shared" si="10"/>
        <v>1.1650541675845005E-7</v>
      </c>
      <c r="T8" s="135">
        <f>(1-T$34)-(1-T$34)*(1-M8)</f>
        <v>1.1650541686947236E-7</v>
      </c>
      <c r="U8" s="135">
        <f t="shared" si="3"/>
        <v>1.1650541686947236E-7</v>
      </c>
      <c r="V8" s="135">
        <f t="shared" si="4"/>
        <v>1.1650541686947236E-7</v>
      </c>
      <c r="W8" s="135">
        <f t="shared" si="5"/>
        <v>1.1650541686947236E-7</v>
      </c>
      <c r="X8" s="135">
        <f t="shared" si="5"/>
        <v>1.1650541686947236E-7</v>
      </c>
      <c r="Y8" s="135">
        <f t="shared" si="5"/>
        <v>1.1650541686947236E-7</v>
      </c>
      <c r="Z8" s="135">
        <f t="shared" si="5"/>
        <v>1.1650541686947236E-7</v>
      </c>
      <c r="AA8" s="135">
        <f t="shared" si="5"/>
        <v>1.1650541686947236E-7</v>
      </c>
      <c r="AB8" s="135">
        <f t="shared" si="5"/>
        <v>1.1650541686947236E-7</v>
      </c>
      <c r="AC8" s="135">
        <f t="shared" si="5"/>
        <v>1.1650541686947236E-7</v>
      </c>
      <c r="AD8" s="86">
        <f t="shared" si="11"/>
        <v>1.1650541686947236E-5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1.7365612514641526E-7</v>
      </c>
      <c r="O9" s="126">
        <f t="shared" si="2"/>
        <v>1.7607241453720945E-7</v>
      </c>
      <c r="P9" s="126">
        <f t="shared" si="7"/>
        <v>1.7616436320810891E-7</v>
      </c>
      <c r="Q9" s="126">
        <f t="shared" si="8"/>
        <v>1.7616809899756447E-7</v>
      </c>
      <c r="R9" s="135">
        <f t="shared" si="9"/>
        <v>1.7616825109811884E-7</v>
      </c>
      <c r="S9" s="135">
        <f t="shared" si="10"/>
        <v>1.7616825731536778E-7</v>
      </c>
      <c r="T9" s="135">
        <f t="shared" ref="T9:T33" si="13">(1-T$34)-(1-T$34)*(1-M9)</f>
        <v>1.7616825753741239E-7</v>
      </c>
      <c r="U9" s="135">
        <f t="shared" si="3"/>
        <v>1.7616825753741239E-7</v>
      </c>
      <c r="V9" s="135">
        <f t="shared" si="4"/>
        <v>1.7616825753741239E-7</v>
      </c>
      <c r="W9" s="135">
        <f t="shared" si="5"/>
        <v>1.7616825753741239E-7</v>
      </c>
      <c r="X9" s="135">
        <f t="shared" si="5"/>
        <v>1.7616825753741239E-7</v>
      </c>
      <c r="Y9" s="135">
        <f t="shared" si="5"/>
        <v>1.7616825753741239E-7</v>
      </c>
      <c r="Z9" s="135">
        <f t="shared" si="5"/>
        <v>1.7616825753741239E-7</v>
      </c>
      <c r="AA9" s="135">
        <f t="shared" si="5"/>
        <v>1.7616825753741239E-7</v>
      </c>
      <c r="AB9" s="135">
        <f t="shared" si="5"/>
        <v>1.7616825753741239E-7</v>
      </c>
      <c r="AC9" s="135">
        <f t="shared" si="5"/>
        <v>1.7616825753741239E-7</v>
      </c>
      <c r="AD9" s="86">
        <f t="shared" si="11"/>
        <v>1.7616825753741239E-5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9.7266972809428864E-8</v>
      </c>
      <c r="O11" s="126">
        <f t="shared" si="2"/>
        <v>9.8620366761892342E-8</v>
      </c>
      <c r="P11" s="126">
        <f t="shared" si="7"/>
        <v>9.8671868342670166E-8</v>
      </c>
      <c r="Q11" s="126">
        <f t="shared" si="8"/>
        <v>9.8673960780004677E-8</v>
      </c>
      <c r="R11" s="135">
        <f t="shared" si="9"/>
        <v>9.8674046045132968E-8</v>
      </c>
      <c r="S11" s="135">
        <f t="shared" si="10"/>
        <v>9.8674049486824345E-8</v>
      </c>
      <c r="T11" s="135">
        <f t="shared" si="13"/>
        <v>9.8674049597846647E-8</v>
      </c>
      <c r="U11" s="135">
        <f t="shared" si="3"/>
        <v>9.8674049708868949E-8</v>
      </c>
      <c r="V11" s="135">
        <f t="shared" si="4"/>
        <v>9.8674049708868949E-8</v>
      </c>
      <c r="W11" s="135">
        <f t="shared" si="5"/>
        <v>9.8674049708868949E-8</v>
      </c>
      <c r="X11" s="135">
        <f t="shared" si="5"/>
        <v>9.8674049708868949E-8</v>
      </c>
      <c r="Y11" s="135">
        <f t="shared" si="5"/>
        <v>9.8674049708868949E-8</v>
      </c>
      <c r="Z11" s="135">
        <f t="shared" si="5"/>
        <v>9.8674049708868949E-8</v>
      </c>
      <c r="AA11" s="135">
        <f t="shared" si="5"/>
        <v>9.8674049708868949E-8</v>
      </c>
      <c r="AB11" s="135">
        <f t="shared" si="5"/>
        <v>9.8674049708868949E-8</v>
      </c>
      <c r="AC11" s="135">
        <f t="shared" si="5"/>
        <v>9.8674049708868949E-8</v>
      </c>
      <c r="AD11" s="86">
        <f t="shared" si="11"/>
        <v>9.8674049708868949E-6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9.2046074873231021E-8</v>
      </c>
      <c r="O12" s="126">
        <f t="shared" si="2"/>
        <v>9.332682404661341E-8</v>
      </c>
      <c r="P12" s="126">
        <f t="shared" si="7"/>
        <v>9.337556128308222E-8</v>
      </c>
      <c r="Q12" s="126">
        <f t="shared" si="8"/>
        <v>9.3377541365846639E-8</v>
      </c>
      <c r="R12" s="135">
        <f t="shared" si="9"/>
        <v>9.3377622079060529E-8</v>
      </c>
      <c r="S12" s="135">
        <f t="shared" si="10"/>
        <v>9.3377625298707301E-8</v>
      </c>
      <c r="T12" s="135">
        <f t="shared" si="13"/>
        <v>9.3377625520751906E-8</v>
      </c>
      <c r="U12" s="135">
        <f t="shared" si="3"/>
        <v>9.3377625520751906E-8</v>
      </c>
      <c r="V12" s="135">
        <f t="shared" si="4"/>
        <v>9.3377625520751906E-8</v>
      </c>
      <c r="W12" s="135">
        <f t="shared" si="5"/>
        <v>9.3377625520751906E-8</v>
      </c>
      <c r="X12" s="135">
        <f t="shared" si="5"/>
        <v>9.3377625520751906E-8</v>
      </c>
      <c r="Y12" s="135">
        <f t="shared" si="5"/>
        <v>9.3377625520751906E-8</v>
      </c>
      <c r="Z12" s="135">
        <f t="shared" si="5"/>
        <v>9.3377625520751906E-8</v>
      </c>
      <c r="AA12" s="135">
        <f t="shared" si="5"/>
        <v>9.3377625520751906E-8</v>
      </c>
      <c r="AB12" s="135">
        <f t="shared" si="5"/>
        <v>9.3377625520751906E-8</v>
      </c>
      <c r="AC12" s="135">
        <f t="shared" si="5"/>
        <v>9.3377625520751906E-8</v>
      </c>
      <c r="AD12" s="86">
        <f t="shared" si="11"/>
        <v>9.3377625520751906E-6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1.6426337334785046E-7</v>
      </c>
      <c r="O13" s="126">
        <f t="shared" si="2"/>
        <v>1.6654896994872104E-7</v>
      </c>
      <c r="P13" s="126">
        <f t="shared" si="7"/>
        <v>1.6663594515353708E-7</v>
      </c>
      <c r="Q13" s="126">
        <f t="shared" si="8"/>
        <v>1.6663947888240216E-7</v>
      </c>
      <c r="R13" s="135">
        <f t="shared" si="9"/>
        <v>1.6663962276730615E-7</v>
      </c>
      <c r="S13" s="135">
        <f t="shared" si="10"/>
        <v>1.6663962865148818E-7</v>
      </c>
      <c r="T13" s="135">
        <f t="shared" si="13"/>
        <v>1.6663962887353279E-7</v>
      </c>
      <c r="U13" s="135">
        <f t="shared" si="3"/>
        <v>1.6663962887353279E-7</v>
      </c>
      <c r="V13" s="135">
        <f t="shared" si="4"/>
        <v>1.6663962887353279E-7</v>
      </c>
      <c r="W13" s="135">
        <f t="shared" si="5"/>
        <v>1.6663962887353279E-7</v>
      </c>
      <c r="X13" s="135">
        <f t="shared" si="5"/>
        <v>1.6663962887353279E-7</v>
      </c>
      <c r="Y13" s="135">
        <f t="shared" si="5"/>
        <v>1.6663962887353279E-7</v>
      </c>
      <c r="Z13" s="135">
        <f t="shared" si="5"/>
        <v>1.6663962887353279E-7</v>
      </c>
      <c r="AA13" s="135">
        <f t="shared" si="5"/>
        <v>1.6663962887353279E-7</v>
      </c>
      <c r="AB13" s="135">
        <f t="shared" si="5"/>
        <v>1.6663962887353279E-7</v>
      </c>
      <c r="AC13" s="135">
        <f t="shared" si="5"/>
        <v>1.6663962887353279E-7</v>
      </c>
      <c r="AD13" s="86">
        <f t="shared" si="11"/>
        <v>1.6663962887353279E-5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1.1316740189393215E-7</v>
      </c>
      <c r="O14" s="126">
        <f t="shared" si="2"/>
        <v>1.1474203798211846E-7</v>
      </c>
      <c r="P14" s="126">
        <f t="shared" si="7"/>
        <v>1.1480195860613662E-7</v>
      </c>
      <c r="Q14" s="126">
        <f t="shared" si="8"/>
        <v>1.1480439310318502E-7</v>
      </c>
      <c r="R14" s="135">
        <f t="shared" si="9"/>
        <v>1.1480449224610112E-7</v>
      </c>
      <c r="S14" s="135">
        <f t="shared" si="10"/>
        <v>1.1480449635392631E-7</v>
      </c>
      <c r="T14" s="135">
        <f t="shared" si="13"/>
        <v>1.1480449646494861E-7</v>
      </c>
      <c r="U14" s="135">
        <f t="shared" si="3"/>
        <v>1.1480449646494861E-7</v>
      </c>
      <c r="V14" s="135">
        <f t="shared" si="4"/>
        <v>1.1480449646494861E-7</v>
      </c>
      <c r="W14" s="135">
        <f t="shared" si="5"/>
        <v>1.1480449646494861E-7</v>
      </c>
      <c r="X14" s="135">
        <f t="shared" si="5"/>
        <v>1.1480449646494861E-7</v>
      </c>
      <c r="Y14" s="135">
        <f t="shared" si="5"/>
        <v>1.1480449646494861E-7</v>
      </c>
      <c r="Z14" s="135">
        <f t="shared" si="5"/>
        <v>1.1480449646494861E-7</v>
      </c>
      <c r="AA14" s="135">
        <f t="shared" si="5"/>
        <v>1.1480449646494861E-7</v>
      </c>
      <c r="AB14" s="135">
        <f t="shared" si="5"/>
        <v>1.1480449646494861E-7</v>
      </c>
      <c r="AC14" s="135">
        <f t="shared" si="5"/>
        <v>1.1480449646494861E-7</v>
      </c>
      <c r="AD14" s="86">
        <f t="shared" si="11"/>
        <v>1.1480449646494861E-5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0.97587944407731775</v>
      </c>
      <c r="O15" s="130">
        <f t="shared" si="2"/>
        <v>0.98945804456039865</v>
      </c>
      <c r="P15" s="130">
        <f t="shared" si="7"/>
        <v>0.98997475969479132</v>
      </c>
      <c r="Q15" s="130">
        <f t="shared" si="8"/>
        <v>0.98999575331661149</v>
      </c>
      <c r="R15" s="137">
        <f t="shared" si="9"/>
        <v>0.98999660841517489</v>
      </c>
      <c r="S15" s="137">
        <f t="shared" si="10"/>
        <v>0.9899966432480547</v>
      </c>
      <c r="T15" s="137">
        <f t="shared" si="13"/>
        <v>0.98999664466699577</v>
      </c>
      <c r="U15" s="137">
        <f t="shared" si="3"/>
        <v>0.98999664472479743</v>
      </c>
      <c r="V15" s="137">
        <f t="shared" si="4"/>
        <v>0.98999664472715199</v>
      </c>
      <c r="W15" s="137">
        <f t="shared" si="5"/>
        <v>0.98999664472724791</v>
      </c>
      <c r="X15" s="137">
        <f t="shared" si="5"/>
        <v>0.9899966447272518</v>
      </c>
      <c r="Y15" s="137">
        <f t="shared" si="5"/>
        <v>0.98999664472725202</v>
      </c>
      <c r="Z15" s="137">
        <f t="shared" si="5"/>
        <v>0.98999664472725202</v>
      </c>
      <c r="AA15" s="137">
        <f t="shared" si="5"/>
        <v>0.98999664472725202</v>
      </c>
      <c r="AB15" s="137">
        <f t="shared" si="5"/>
        <v>0.98999664472725202</v>
      </c>
      <c r="AC15" s="137">
        <f t="shared" si="5"/>
        <v>0.98999664472725202</v>
      </c>
      <c r="AD15" s="87">
        <f t="shared" si="11"/>
        <v>98.9996644727252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9.1077983266352192E-8</v>
      </c>
      <c r="O18" s="126">
        <f t="shared" si="2"/>
        <v>9.2345262214799106E-8</v>
      </c>
      <c r="P18" s="126">
        <f t="shared" si="7"/>
        <v>9.2393486861297447E-8</v>
      </c>
      <c r="Q18" s="126">
        <f t="shared" si="8"/>
        <v>9.2395446182891305E-8</v>
      </c>
      <c r="R18" s="135">
        <f t="shared" si="9"/>
        <v>9.2395525896904473E-8</v>
      </c>
      <c r="S18" s="135">
        <f t="shared" si="10"/>
        <v>9.2395529227573547E-8</v>
      </c>
      <c r="T18" s="135">
        <f t="shared" si="13"/>
        <v>9.239552933859585E-8</v>
      </c>
      <c r="U18" s="135">
        <f t="shared" si="3"/>
        <v>9.239552933859585E-8</v>
      </c>
      <c r="V18" s="135">
        <f t="shared" si="4"/>
        <v>9.239552933859585E-8</v>
      </c>
      <c r="W18" s="135">
        <f t="shared" si="5"/>
        <v>9.239552933859585E-8</v>
      </c>
      <c r="X18" s="135">
        <f t="shared" si="5"/>
        <v>9.239552933859585E-8</v>
      </c>
      <c r="Y18" s="135">
        <f t="shared" si="5"/>
        <v>9.239552933859585E-8</v>
      </c>
      <c r="Z18" s="135">
        <f t="shared" si="5"/>
        <v>9.239552933859585E-8</v>
      </c>
      <c r="AA18" s="135">
        <f t="shared" si="5"/>
        <v>9.239552933859585E-8</v>
      </c>
      <c r="AB18" s="135">
        <f t="shared" si="5"/>
        <v>9.239552933859585E-8</v>
      </c>
      <c r="AC18" s="135">
        <f t="shared" si="5"/>
        <v>9.239552933859585E-8</v>
      </c>
      <c r="AD18" s="86">
        <f t="shared" si="11"/>
        <v>9.239552933859585E-6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1.1103163366499302E-7</v>
      </c>
      <c r="O19" s="126">
        <f t="shared" si="2"/>
        <v>1.1257655208041228E-7</v>
      </c>
      <c r="P19" s="126">
        <f t="shared" si="7"/>
        <v>1.1263534194227987E-7</v>
      </c>
      <c r="Q19" s="126">
        <f t="shared" si="8"/>
        <v>1.1263773047609504E-7</v>
      </c>
      <c r="R19" s="135">
        <f t="shared" si="9"/>
        <v>1.12637827731632E-7</v>
      </c>
      <c r="S19" s="135">
        <f t="shared" si="10"/>
        <v>1.1263783172843489E-7</v>
      </c>
      <c r="T19" s="135">
        <f t="shared" si="13"/>
        <v>1.1263783183945719E-7</v>
      </c>
      <c r="U19" s="135">
        <f t="shared" si="3"/>
        <v>1.1263783183945719E-7</v>
      </c>
      <c r="V19" s="135">
        <f t="shared" si="4"/>
        <v>1.1263783183945719E-7</v>
      </c>
      <c r="W19" s="135">
        <f t="shared" si="5"/>
        <v>1.1263783183945719E-7</v>
      </c>
      <c r="X19" s="135">
        <f t="shared" si="5"/>
        <v>1.1263783183945719E-7</v>
      </c>
      <c r="Y19" s="135">
        <f t="shared" si="5"/>
        <v>1.1263783183945719E-7</v>
      </c>
      <c r="Z19" s="135">
        <f t="shared" si="5"/>
        <v>1.1263783183945719E-7</v>
      </c>
      <c r="AA19" s="135">
        <f t="shared" si="5"/>
        <v>1.1263783183945719E-7</v>
      </c>
      <c r="AB19" s="135">
        <f t="shared" si="5"/>
        <v>1.1263783183945719E-7</v>
      </c>
      <c r="AC19" s="135">
        <f t="shared" si="5"/>
        <v>1.1263783183945719E-7</v>
      </c>
      <c r="AD19" s="86">
        <f t="shared" si="11"/>
        <v>1.1263783183945719E-5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4.2680290224250683E-7</v>
      </c>
      <c r="O20" s="126">
        <f t="shared" si="2"/>
        <v>4.3274153138650462E-7</v>
      </c>
      <c r="P20" s="126">
        <f t="shared" si="7"/>
        <v>4.3296751783827858E-7</v>
      </c>
      <c r="Q20" s="126">
        <f t="shared" si="8"/>
        <v>4.3297669938269223E-7</v>
      </c>
      <c r="R20" s="135">
        <f t="shared" si="9"/>
        <v>4.3297707341682923E-7</v>
      </c>
      <c r="S20" s="135">
        <f t="shared" si="10"/>
        <v>4.3297708862688467E-7</v>
      </c>
      <c r="T20" s="135">
        <f t="shared" si="13"/>
        <v>4.3297708929301848E-7</v>
      </c>
      <c r="U20" s="135">
        <f t="shared" si="3"/>
        <v>4.3297708929301848E-7</v>
      </c>
      <c r="V20" s="135">
        <f t="shared" si="4"/>
        <v>4.3297708929301848E-7</v>
      </c>
      <c r="W20" s="135">
        <f t="shared" si="5"/>
        <v>4.3297708929301848E-7</v>
      </c>
      <c r="X20" s="135">
        <f t="shared" si="5"/>
        <v>4.3297708929301848E-7</v>
      </c>
      <c r="Y20" s="135">
        <f t="shared" si="5"/>
        <v>4.3297708929301848E-7</v>
      </c>
      <c r="Z20" s="135">
        <f t="shared" si="5"/>
        <v>4.3297708929301848E-7</v>
      </c>
      <c r="AA20" s="135">
        <f t="shared" si="5"/>
        <v>4.3297708929301848E-7</v>
      </c>
      <c r="AB20" s="135">
        <f t="shared" si="5"/>
        <v>4.3297708929301848E-7</v>
      </c>
      <c r="AC20" s="135">
        <f t="shared" si="5"/>
        <v>4.3297708929301848E-7</v>
      </c>
      <c r="AD20" s="86">
        <f t="shared" si="11"/>
        <v>4.3297708929301848E-5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8.3760565594559466E-8</v>
      </c>
      <c r="O21" s="126">
        <f t="shared" si="2"/>
        <v>8.4926028431908662E-8</v>
      </c>
      <c r="P21" s="126">
        <f t="shared" si="7"/>
        <v>8.4970378511073363E-8</v>
      </c>
      <c r="Q21" s="126">
        <f t="shared" si="8"/>
        <v>8.497218040304233E-8</v>
      </c>
      <c r="R21" s="135">
        <f t="shared" si="9"/>
        <v>8.4972253788784258E-8</v>
      </c>
      <c r="S21" s="135">
        <f t="shared" si="10"/>
        <v>8.4972256786386424E-8</v>
      </c>
      <c r="T21" s="135">
        <f t="shared" si="13"/>
        <v>8.4972256897408727E-8</v>
      </c>
      <c r="U21" s="135">
        <f t="shared" si="3"/>
        <v>8.4972256897408727E-8</v>
      </c>
      <c r="V21" s="135">
        <f t="shared" si="4"/>
        <v>8.4972256897408727E-8</v>
      </c>
      <c r="W21" s="135">
        <f t="shared" ref="W21:AC33" si="15">(1-W$34)-(1-W$34)*(1-$M21)</f>
        <v>8.4972256897408727E-8</v>
      </c>
      <c r="X21" s="135">
        <f t="shared" si="15"/>
        <v>8.4972256897408727E-8</v>
      </c>
      <c r="Y21" s="135">
        <f t="shared" si="15"/>
        <v>8.4972256897408727E-8</v>
      </c>
      <c r="Z21" s="135">
        <f t="shared" si="15"/>
        <v>8.4972256897408727E-8</v>
      </c>
      <c r="AA21" s="135">
        <f t="shared" si="15"/>
        <v>8.4972256897408727E-8</v>
      </c>
      <c r="AB21" s="135">
        <f t="shared" si="15"/>
        <v>8.4972256897408727E-8</v>
      </c>
      <c r="AC21" s="135">
        <f t="shared" si="15"/>
        <v>8.4972256897408727E-8</v>
      </c>
      <c r="AD21" s="86">
        <f t="shared" si="11"/>
        <v>8.4972256897408727E-6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8.6562540246859498E-8</v>
      </c>
      <c r="O22" s="126">
        <f t="shared" si="2"/>
        <v>8.7766990453097549E-8</v>
      </c>
      <c r="P22" s="126">
        <f t="shared" si="7"/>
        <v>8.7812824123290056E-8</v>
      </c>
      <c r="Q22" s="126">
        <f t="shared" si="8"/>
        <v>8.781468630036926E-8</v>
      </c>
      <c r="R22" s="135">
        <f t="shared" si="9"/>
        <v>8.7814762128601842E-8</v>
      </c>
      <c r="S22" s="135">
        <f t="shared" si="10"/>
        <v>8.7814765237226311E-8</v>
      </c>
      <c r="T22" s="135">
        <f t="shared" si="13"/>
        <v>8.7814765348248613E-8</v>
      </c>
      <c r="U22" s="135">
        <f t="shared" si="3"/>
        <v>8.7814765459270916E-8</v>
      </c>
      <c r="V22" s="135">
        <f t="shared" si="4"/>
        <v>8.7814765459270916E-8</v>
      </c>
      <c r="W22" s="135">
        <f t="shared" si="15"/>
        <v>8.7814765459270916E-8</v>
      </c>
      <c r="X22" s="135">
        <f t="shared" si="15"/>
        <v>8.7814765459270916E-8</v>
      </c>
      <c r="Y22" s="135">
        <f t="shared" si="15"/>
        <v>8.7814765459270916E-8</v>
      </c>
      <c r="Z22" s="135">
        <f t="shared" si="15"/>
        <v>8.7814765459270916E-8</v>
      </c>
      <c r="AA22" s="135">
        <f t="shared" si="15"/>
        <v>8.7814765459270916E-8</v>
      </c>
      <c r="AB22" s="135">
        <f t="shared" si="15"/>
        <v>8.7814765459270916E-8</v>
      </c>
      <c r="AC22" s="135">
        <f t="shared" si="15"/>
        <v>8.7814765459270916E-8</v>
      </c>
      <c r="AD22" s="86">
        <f t="shared" si="11"/>
        <v>8.7814765459270916E-6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8.0785600542476743E-8</v>
      </c>
      <c r="O23" s="126">
        <f t="shared" si="2"/>
        <v>8.1909669047419698E-8</v>
      </c>
      <c r="P23" s="126">
        <f t="shared" si="7"/>
        <v>8.1952443942157061E-8</v>
      </c>
      <c r="Q23" s="126">
        <f t="shared" si="8"/>
        <v>8.1954181885279809E-8</v>
      </c>
      <c r="R23" s="135">
        <f t="shared" si="9"/>
        <v>8.195425271750878E-8</v>
      </c>
      <c r="S23" s="135">
        <f t="shared" si="10"/>
        <v>8.1954255604088644E-8</v>
      </c>
      <c r="T23" s="135">
        <f t="shared" si="13"/>
        <v>8.1954255715110946E-8</v>
      </c>
      <c r="U23" s="135">
        <f t="shared" si="3"/>
        <v>8.1954255715110946E-8</v>
      </c>
      <c r="V23" s="135">
        <f t="shared" si="4"/>
        <v>8.1954255715110946E-8</v>
      </c>
      <c r="W23" s="135">
        <f t="shared" si="15"/>
        <v>8.1954255715110946E-8</v>
      </c>
      <c r="X23" s="135">
        <f t="shared" si="15"/>
        <v>8.1954255715110946E-8</v>
      </c>
      <c r="Y23" s="135">
        <f t="shared" si="15"/>
        <v>8.1954255715110946E-8</v>
      </c>
      <c r="Z23" s="135">
        <f t="shared" si="15"/>
        <v>8.1954255715110946E-8</v>
      </c>
      <c r="AA23" s="135">
        <f t="shared" si="15"/>
        <v>8.1954255715110946E-8</v>
      </c>
      <c r="AB23" s="135">
        <f t="shared" si="15"/>
        <v>8.1954255715110946E-8</v>
      </c>
      <c r="AC23" s="135">
        <f t="shared" si="15"/>
        <v>8.1954255715110946E-8</v>
      </c>
      <c r="AD23" s="86">
        <f t="shared" si="11"/>
        <v>8.1954255715110946E-6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7.6305180063407363E-8</v>
      </c>
      <c r="O24" s="126">
        <f>(1-O$34)-(1-O$34)*(1-M24)</f>
        <v>7.7366907103026961E-8</v>
      </c>
      <c r="P24" s="126">
        <f t="shared" si="7"/>
        <v>7.7407309673205305E-8</v>
      </c>
      <c r="Q24" s="126">
        <f t="shared" si="8"/>
        <v>7.7408951248969515E-8</v>
      </c>
      <c r="R24" s="135">
        <f t="shared" si="9"/>
        <v>7.7409018084395598E-8</v>
      </c>
      <c r="S24" s="135">
        <f t="shared" si="10"/>
        <v>7.7409020748930857E-8</v>
      </c>
      <c r="T24" s="135">
        <f t="shared" si="13"/>
        <v>7.7409020859953159E-8</v>
      </c>
      <c r="U24" s="135">
        <f t="shared" si="3"/>
        <v>7.7409020859953159E-8</v>
      </c>
      <c r="V24" s="135">
        <f t="shared" si="4"/>
        <v>7.7409020859953159E-8</v>
      </c>
      <c r="W24" s="135">
        <f t="shared" si="15"/>
        <v>7.7409020859953159E-8</v>
      </c>
      <c r="X24" s="135">
        <f t="shared" si="15"/>
        <v>7.7409020859953159E-8</v>
      </c>
      <c r="Y24" s="135">
        <f t="shared" si="15"/>
        <v>7.7409020859953159E-8</v>
      </c>
      <c r="Z24" s="135">
        <f t="shared" si="15"/>
        <v>7.7409020859953159E-8</v>
      </c>
      <c r="AA24" s="135">
        <f t="shared" si="15"/>
        <v>7.7409020859953159E-8</v>
      </c>
      <c r="AB24" s="135">
        <f t="shared" si="15"/>
        <v>7.7409020859953159E-8</v>
      </c>
      <c r="AC24" s="135">
        <f t="shared" si="15"/>
        <v>7.7409020859953159E-8</v>
      </c>
      <c r="AD24" s="86">
        <f t="shared" si="11"/>
        <v>7.7409020859953159E-6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8.1258894835123385E-8</v>
      </c>
      <c r="O25" s="126">
        <f>(1-O$34)-(1-O$34)*(1-M25)</f>
        <v>8.2389548961003811E-8</v>
      </c>
      <c r="P25" s="126">
        <f t="shared" si="7"/>
        <v>8.2432574433077832E-8</v>
      </c>
      <c r="Q25" s="126">
        <f t="shared" si="8"/>
        <v>8.2434322479230104E-8</v>
      </c>
      <c r="R25" s="135">
        <f t="shared" si="9"/>
        <v>8.2434393755548285E-8</v>
      </c>
      <c r="S25" s="135">
        <f t="shared" si="10"/>
        <v>8.2434396642128149E-8</v>
      </c>
      <c r="T25" s="135">
        <f t="shared" si="13"/>
        <v>8.2434396753150452E-8</v>
      </c>
      <c r="U25" s="135">
        <f t="shared" si="3"/>
        <v>8.2434396753150452E-8</v>
      </c>
      <c r="V25" s="135">
        <f t="shared" si="4"/>
        <v>8.2434396753150452E-8</v>
      </c>
      <c r="W25" s="135">
        <f t="shared" si="15"/>
        <v>8.2434396753150452E-8</v>
      </c>
      <c r="X25" s="135">
        <f t="shared" si="15"/>
        <v>8.2434396753150452E-8</v>
      </c>
      <c r="Y25" s="135">
        <f t="shared" si="15"/>
        <v>8.2434396753150452E-8</v>
      </c>
      <c r="Z25" s="135">
        <f t="shared" si="15"/>
        <v>8.2434396753150452E-8</v>
      </c>
      <c r="AA25" s="135">
        <f t="shared" si="15"/>
        <v>8.2434396753150452E-8</v>
      </c>
      <c r="AB25" s="135">
        <f t="shared" si="15"/>
        <v>8.2434396753150452E-8</v>
      </c>
      <c r="AC25" s="135">
        <f t="shared" si="15"/>
        <v>8.2434396753150452E-8</v>
      </c>
      <c r="AD25" s="86">
        <f t="shared" si="11"/>
        <v>8.2434396753150452E-6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7.5571481517044958E-8</v>
      </c>
      <c r="O33" s="126">
        <f>(1-O$34)-(1-O$34)*(1-M33)</f>
        <v>7.662299972288622E-8</v>
      </c>
      <c r="P33" s="126">
        <f t="shared" si="7"/>
        <v>7.6663013826028248E-8</v>
      </c>
      <c r="Q33" s="126">
        <f t="shared" si="8"/>
        <v>7.6664639525603206E-8</v>
      </c>
      <c r="R33" s="135">
        <f t="shared" si="9"/>
        <v>7.6664705805917777E-8</v>
      </c>
      <c r="S33" s="135">
        <f t="shared" si="10"/>
        <v>7.6664708470453036E-8</v>
      </c>
      <c r="T33" s="135">
        <f t="shared" si="13"/>
        <v>7.6664708581475338E-8</v>
      </c>
      <c r="U33" s="135">
        <f t="shared" si="3"/>
        <v>7.6664708581475338E-8</v>
      </c>
      <c r="V33" s="135">
        <f t="shared" si="4"/>
        <v>7.6664708581475338E-8</v>
      </c>
      <c r="W33" s="135">
        <f t="shared" si="15"/>
        <v>7.6664708581475338E-8</v>
      </c>
      <c r="X33" s="135">
        <f t="shared" si="15"/>
        <v>7.6664708581475338E-8</v>
      </c>
      <c r="Y33" s="135">
        <f t="shared" si="15"/>
        <v>7.6664708581475338E-8</v>
      </c>
      <c r="Z33" s="135">
        <f t="shared" si="15"/>
        <v>7.6664708581475338E-8</v>
      </c>
      <c r="AA33" s="135">
        <f t="shared" si="15"/>
        <v>7.6664708581475338E-8</v>
      </c>
      <c r="AB33" s="135">
        <f t="shared" si="15"/>
        <v>7.6664708581475338E-8</v>
      </c>
      <c r="AC33" s="135">
        <f t="shared" si="15"/>
        <v>7.6664708581475338E-8</v>
      </c>
      <c r="AD33" s="86">
        <f t="shared" si="11"/>
        <v>7.6664708581475338E-6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2.4118499417154497E-2</v>
      </c>
      <c r="O34" s="132">
        <f>(K36*L40-L39)/(E34*O44*L40-L39)</f>
        <v>1.0539870319405006E-2</v>
      </c>
      <c r="P34" s="132">
        <f>(K36*L40-L39)/(E34*P44*L40-L39)</f>
        <v>1.0023154096120042E-2</v>
      </c>
      <c r="Q34" s="132">
        <f>(K36*L40-L39)/(E34*Q44*L40-L39)</f>
        <v>1.0002160430059288E-2</v>
      </c>
      <c r="R34" s="138">
        <f>(K36*L40-L39)/(E34*R44*L40-L39)</f>
        <v>1.0001305329693889E-2</v>
      </c>
      <c r="S34" s="138">
        <f>(K36*L40-L39)/(E34*S44*L40-L39)</f>
        <v>1.0001270496740747E-2</v>
      </c>
      <c r="T34" s="138">
        <f>(K36*L40-L39)/(E34*T44*L40-L39)</f>
        <v>1.0001269077796582E-2</v>
      </c>
      <c r="U34" s="138">
        <f>(K36*L40-L39)/(E34*U44*L40-L39)</f>
        <v>1.0001269019994912E-2</v>
      </c>
      <c r="V34" s="138">
        <f t="shared" ref="V34:AC34" si="17">($K36*$L40-$L39)/($E34*V44*$L40-$L39)</f>
        <v>1.0001269017640322E-2</v>
      </c>
      <c r="W34" s="138">
        <f t="shared" si="17"/>
        <v>1.0001269017544402E-2</v>
      </c>
      <c r="X34" s="138">
        <f t="shared" si="17"/>
        <v>1.0001269017540493E-2</v>
      </c>
      <c r="Y34" s="138">
        <f t="shared" si="17"/>
        <v>1.0001269017540336E-2</v>
      </c>
      <c r="Z34" s="138">
        <f t="shared" si="17"/>
        <v>1.0001269017540327E-2</v>
      </c>
      <c r="AA34" s="138">
        <f t="shared" si="17"/>
        <v>1.0001269017540327E-2</v>
      </c>
      <c r="AB34" s="138">
        <f t="shared" si="17"/>
        <v>1.0001269017540327E-2</v>
      </c>
      <c r="AC34" s="138">
        <f t="shared" si="17"/>
        <v>1.0001269017540327E-2</v>
      </c>
      <c r="AD34" s="88">
        <f t="shared" si="11"/>
        <v>1.0001269017540326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99</v>
      </c>
      <c r="K35" s="134"/>
      <c r="L35" s="165">
        <f>AD15</f>
        <v>98.9996644727252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WS_Tables!D8*1000000</f>
        <v>794310</v>
      </c>
      <c r="L36" s="219">
        <f>L35-J35</f>
        <v>-3.3552727479957412E-4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1.0000000000000002</v>
      </c>
      <c r="O40" s="74">
        <f t="shared" si="18"/>
        <v>1.0000000000000002</v>
      </c>
      <c r="P40" s="74">
        <f t="shared" si="18"/>
        <v>1.0000000000000004</v>
      </c>
      <c r="Q40" s="74">
        <f t="shared" si="18"/>
        <v>1.0000000000000002</v>
      </c>
      <c r="R40" s="74">
        <f t="shared" si="18"/>
        <v>1.0000000000000002</v>
      </c>
      <c r="S40" s="74">
        <f t="shared" si="18"/>
        <v>1.0000000000000004</v>
      </c>
      <c r="T40" s="74">
        <f t="shared" si="18"/>
        <v>1</v>
      </c>
      <c r="U40" s="74">
        <f t="shared" si="18"/>
        <v>1.0000000000000004</v>
      </c>
      <c r="V40" s="74">
        <f t="shared" si="18"/>
        <v>1.0000000000000004</v>
      </c>
      <c r="W40" s="74">
        <f t="shared" si="18"/>
        <v>1.0000000000000004</v>
      </c>
      <c r="X40" s="74">
        <f t="shared" si="18"/>
        <v>1.0000000000000002</v>
      </c>
      <c r="Y40" s="74">
        <f t="shared" si="18"/>
        <v>1.0000000000000004</v>
      </c>
      <c r="Z40" s="74">
        <f t="shared" si="18"/>
        <v>1.0000000000000004</v>
      </c>
      <c r="AA40" s="74">
        <f t="shared" si="18"/>
        <v>1.0000000000000004</v>
      </c>
      <c r="AB40" s="74">
        <f t="shared" si="18"/>
        <v>1.0000000000000004</v>
      </c>
      <c r="AC40" s="74">
        <f t="shared" si="18"/>
        <v>1.0000000000000004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1933.9117269999999</v>
      </c>
      <c r="F44" s="217">
        <f t="shared" si="19"/>
        <v>-1884.8408932</v>
      </c>
      <c r="G44" s="217">
        <f t="shared" si="19"/>
        <v>754.36228900000003</v>
      </c>
      <c r="H44" s="217">
        <f t="shared" si="19"/>
        <v>-163.904628</v>
      </c>
      <c r="I44" s="91">
        <f t="shared" si="19"/>
        <v>22.478563000000001</v>
      </c>
      <c r="J44" s="91">
        <f t="shared" si="19"/>
        <v>-2.4595026</v>
      </c>
      <c r="K44" s="91">
        <f t="shared" si="19"/>
        <v>1.3179897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1.2696867247404038</v>
      </c>
      <c r="P44" s="30">
        <f t="shared" si="20"/>
        <v>1.2943811367623184</v>
      </c>
      <c r="Q44" s="30">
        <f t="shared" si="20"/>
        <v>1.295438383439218</v>
      </c>
      <c r="R44" s="30">
        <f t="shared" si="20"/>
        <v>1.295481540599166</v>
      </c>
      <c r="S44" s="30">
        <f t="shared" si="20"/>
        <v>1.295483298784704</v>
      </c>
      <c r="T44" s="75">
        <f t="shared" si="20"/>
        <v>1.2954833704058539</v>
      </c>
      <c r="U44" s="75">
        <f t="shared" si="20"/>
        <v>1.2954833733233913</v>
      </c>
      <c r="V44" s="75">
        <f t="shared" si="20"/>
        <v>1.2954833734422391</v>
      </c>
      <c r="W44" s="75">
        <f t="shared" si="20"/>
        <v>1.2954833734470805</v>
      </c>
      <c r="X44" s="75">
        <f t="shared" si="20"/>
        <v>1.2954833734472777</v>
      </c>
      <c r="Y44" s="75">
        <f t="shared" si="20"/>
        <v>1.2954833734472857</v>
      </c>
      <c r="Z44" s="75">
        <f t="shared" si="20"/>
        <v>1.2954833734472861</v>
      </c>
      <c r="AA44" s="75">
        <f t="shared" si="20"/>
        <v>1.2954833734472861</v>
      </c>
      <c r="AB44" s="75">
        <f t="shared" si="20"/>
        <v>1.2954833734472861</v>
      </c>
      <c r="AC44" s="75">
        <f t="shared" si="20"/>
        <v>1.2954833734472861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324" t="s">
        <v>116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2801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R89"/>
  <sheetViews>
    <sheetView topLeftCell="A2" zoomScale="70" zoomScaleNormal="70" workbookViewId="0">
      <selection activeCell="A2" sqref="A1:XFD1048576"/>
    </sheetView>
  </sheetViews>
  <sheetFormatPr defaultRowHeight="14.5" x14ac:dyDescent="0.35"/>
  <cols>
    <col min="1" max="1" width="1.7265625" customWidth="1"/>
    <col min="2" max="2" width="5.54296875" customWidth="1"/>
    <col min="3" max="3" width="14.453125" customWidth="1"/>
    <col min="4" max="4" width="15.54296875" customWidth="1"/>
    <col min="5" max="5" width="8" customWidth="1"/>
    <col min="6" max="6" width="8.54296875" customWidth="1"/>
    <col min="7" max="7" width="9.26953125" bestFit="1" customWidth="1"/>
    <col min="8" max="8" width="9.08984375" customWidth="1"/>
    <col min="9" max="9" width="8.36328125" customWidth="1"/>
    <col min="10" max="10" width="8.7265625" customWidth="1"/>
    <col min="11" max="11" width="9.54296875" customWidth="1"/>
    <col min="12" max="12" width="8.7265625" customWidth="1"/>
    <col min="13" max="13" width="10.81640625" customWidth="1"/>
    <col min="14" max="14" width="10.7265625" customWidth="1"/>
    <col min="15" max="15" width="8.26953125" customWidth="1"/>
    <col min="16" max="17" width="8.7265625" customWidth="1"/>
    <col min="18" max="18" width="11.453125" customWidth="1"/>
    <col min="19" max="19" width="11.1796875" customWidth="1"/>
    <col min="20" max="21" width="11.54296875" customWidth="1"/>
    <col min="22" max="22" width="13.54296875" customWidth="1"/>
    <col min="23" max="23" width="13.453125" customWidth="1"/>
    <col min="24" max="24" width="12.1796875" customWidth="1"/>
    <col min="25" max="25" width="14.1796875" customWidth="1"/>
    <col min="26" max="26" width="12.90625" customWidth="1"/>
    <col min="27" max="27" width="11.81640625" customWidth="1"/>
    <col min="28" max="28" width="13.26953125" customWidth="1"/>
    <col min="29" max="29" width="12.36328125" customWidth="1"/>
    <col min="30" max="30" width="11.6328125" customWidth="1"/>
    <col min="31" max="31" width="4.7265625" customWidth="1"/>
    <col min="32" max="32" width="11.26953125" customWidth="1"/>
    <col min="33" max="33" width="11" customWidth="1"/>
    <col min="34" max="34" width="12" customWidth="1"/>
    <col min="35" max="35" width="11.7265625" customWidth="1"/>
    <col min="38" max="38" width="4.36328125" customWidth="1"/>
    <col min="39" max="39" width="5.36328125" customWidth="1"/>
    <col min="40" max="40" width="12.54296875" customWidth="1"/>
    <col min="41" max="41" width="9.90625" customWidth="1"/>
  </cols>
  <sheetData>
    <row r="1" spans="2:44" ht="15" thickBot="1" x14ac:dyDescent="0.4"/>
    <row r="2" spans="2:44" ht="15" customHeight="1" thickBot="1" x14ac:dyDescent="0.4">
      <c r="B2" s="228" t="s">
        <v>143</v>
      </c>
      <c r="C2" s="229"/>
      <c r="D2" s="229"/>
      <c r="E2" s="229"/>
      <c r="F2" s="229"/>
      <c r="G2" s="229"/>
      <c r="H2" s="229"/>
      <c r="I2" s="230"/>
      <c r="J2" s="333" t="b">
        <v>0</v>
      </c>
      <c r="K2" s="228" t="s">
        <v>78</v>
      </c>
      <c r="L2" s="253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90"/>
      <c r="AE2" s="14"/>
      <c r="AF2" s="171"/>
      <c r="AG2" s="171"/>
      <c r="AH2" s="171"/>
      <c r="AI2" s="171"/>
      <c r="AJ2" s="171"/>
      <c r="AK2" s="171"/>
      <c r="AL2" s="171"/>
      <c r="AM2" s="170"/>
      <c r="AN2" s="116"/>
      <c r="AO2" s="116"/>
      <c r="AP2" s="113"/>
      <c r="AQ2" s="171"/>
      <c r="AR2" s="171"/>
    </row>
    <row r="3" spans="2:44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139</v>
      </c>
      <c r="H3" s="239" t="s">
        <v>6</v>
      </c>
      <c r="I3" s="241" t="s">
        <v>142</v>
      </c>
      <c r="J3" s="250" t="s">
        <v>141</v>
      </c>
      <c r="K3" s="241" t="s">
        <v>139</v>
      </c>
      <c r="L3" s="241" t="s">
        <v>46</v>
      </c>
      <c r="M3" s="241" t="s">
        <v>76</v>
      </c>
      <c r="N3" s="241" t="s">
        <v>47</v>
      </c>
      <c r="O3" s="241" t="s">
        <v>48</v>
      </c>
      <c r="P3" s="241" t="s">
        <v>49</v>
      </c>
      <c r="Q3" s="251" t="s">
        <v>50</v>
      </c>
      <c r="R3" s="226" t="s">
        <v>51</v>
      </c>
      <c r="S3" s="226" t="s">
        <v>52</v>
      </c>
      <c r="T3" s="226" t="s">
        <v>53</v>
      </c>
      <c r="U3" s="226" t="s">
        <v>54</v>
      </c>
      <c r="V3" s="226" t="s">
        <v>101</v>
      </c>
      <c r="W3" s="226" t="s">
        <v>102</v>
      </c>
      <c r="X3" s="226" t="s">
        <v>103</v>
      </c>
      <c r="Y3" s="226" t="s">
        <v>104</v>
      </c>
      <c r="Z3" s="226" t="s">
        <v>105</v>
      </c>
      <c r="AA3" s="226" t="s">
        <v>106</v>
      </c>
      <c r="AB3" s="226" t="s">
        <v>107</v>
      </c>
      <c r="AC3" s="226" t="s">
        <v>119</v>
      </c>
      <c r="AD3" s="226" t="s">
        <v>118</v>
      </c>
      <c r="AE3" s="45"/>
      <c r="AF3" s="178"/>
      <c r="AG3" s="178"/>
      <c r="AH3" s="178"/>
      <c r="AI3" s="178"/>
      <c r="AJ3" s="178"/>
      <c r="AK3" s="178"/>
      <c r="AL3" s="178"/>
      <c r="AM3" s="170"/>
      <c r="AN3" s="111"/>
      <c r="AO3" s="116"/>
      <c r="AP3" s="113"/>
      <c r="AQ3" s="171"/>
      <c r="AR3" s="171"/>
    </row>
    <row r="4" spans="2:44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0"/>
      <c r="K4" s="238"/>
      <c r="L4" s="227"/>
      <c r="M4" s="227"/>
      <c r="N4" s="227"/>
      <c r="O4" s="227"/>
      <c r="P4" s="227"/>
      <c r="Q4" s="252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78"/>
      <c r="AG4" s="178"/>
      <c r="AH4" s="178"/>
      <c r="AI4" s="178"/>
      <c r="AJ4" s="178"/>
      <c r="AK4" s="178"/>
      <c r="AL4" s="178"/>
      <c r="AM4" s="170"/>
      <c r="AN4" s="116"/>
      <c r="AO4" s="116"/>
      <c r="AP4" s="113"/>
      <c r="AQ4" s="171"/>
      <c r="AR4" s="171"/>
    </row>
    <row r="5" spans="2:44" x14ac:dyDescent="0.35">
      <c r="B5" s="6">
        <v>1</v>
      </c>
      <c r="C5" s="7" t="s">
        <v>9</v>
      </c>
      <c r="D5" s="7" t="s">
        <v>10</v>
      </c>
      <c r="E5" s="92">
        <v>788000</v>
      </c>
      <c r="F5" s="329">
        <v>334.63330184682297</v>
      </c>
      <c r="G5" s="329">
        <v>2.4889949234631699</v>
      </c>
      <c r="H5" s="100">
        <f t="shared" ref="H5:H33" si="0">IF(G5=0,"",F5/G5)</f>
        <v>134.44515241566526</v>
      </c>
      <c r="I5" s="101">
        <f t="shared" ref="I5:I33" si="1">IF(G5=0,"",H5/H$15)</f>
        <v>1.9206961730729091</v>
      </c>
      <c r="J5" s="102">
        <v>1.9410000000000001</v>
      </c>
      <c r="K5" s="161">
        <v>97</v>
      </c>
      <c r="L5" s="123">
        <v>114.3</v>
      </c>
      <c r="M5" s="124">
        <f t="shared" ref="M5:M33" si="2">L5/E5/L$40</f>
        <v>1.4179222300811982E-4</v>
      </c>
      <c r="N5" s="125">
        <f t="shared" ref="N5:N32" si="3">(1-N$34)-(1-N$34)*(1-M5)</f>
        <v>4.1820549853632816E-5</v>
      </c>
      <c r="O5" s="126">
        <f t="shared" ref="O5:O23" si="4">(1-O$34)-(1-O$34)*(1-M5)</f>
        <v>5.5365987935707128E-5</v>
      </c>
      <c r="P5" s="126">
        <f>(1-P$34)-(1-P$34)*(1-M5)</f>
        <v>6.0896030176782467E-5</v>
      </c>
      <c r="Q5" s="126">
        <f>(1-Q$34)-(1-Q$34)*(1-M5)</f>
        <v>6.2937263774709429E-5</v>
      </c>
      <c r="R5" s="135">
        <f>(1-R$34)-(1-R$34)*(1-M5)</f>
        <v>6.3659310581165585E-5</v>
      </c>
      <c r="S5" s="135">
        <f>(1-S$34)-(1-S$34)*(1-M5)</f>
        <v>6.391092734253645E-5</v>
      </c>
      <c r="T5" s="125">
        <f>(1-T$34)-(1-T$34)*(1-M5)</f>
        <v>6.3998159588574133E-5</v>
      </c>
      <c r="U5" s="125">
        <f t="shared" ref="U5:U33" si="5">(1-U$34)-(1-U$34)*(1-M5)</f>
        <v>6.4028348228550858E-5</v>
      </c>
      <c r="V5" s="125">
        <f t="shared" ref="V5:V33" si="6">(1-V$34)-(1-V$34)*(1-M5)</f>
        <v>6.403878926963813E-5</v>
      </c>
      <c r="W5" s="125">
        <f t="shared" ref="W5:AC20" si="7">(1-W$34)-(1-W$34)*(1-$M5)</f>
        <v>6.4042399642416648E-5</v>
      </c>
      <c r="X5" s="125">
        <f t="shared" si="7"/>
        <v>6.4043647969802553E-5</v>
      </c>
      <c r="Y5" s="125">
        <f t="shared" si="7"/>
        <v>6.404407958221503E-5</v>
      </c>
      <c r="Z5" s="125">
        <f t="shared" si="7"/>
        <v>6.4044228812010218E-5</v>
      </c>
      <c r="AA5" s="125">
        <f t="shared" si="7"/>
        <v>6.4044280408015464E-5</v>
      </c>
      <c r="AB5" s="125">
        <f t="shared" si="7"/>
        <v>6.4044298247245557E-5</v>
      </c>
      <c r="AC5" s="125">
        <f t="shared" si="7"/>
        <v>6.404430441508957E-5</v>
      </c>
      <c r="AD5" s="86">
        <f>100*AC5</f>
        <v>6.404430441508957E-3</v>
      </c>
      <c r="AE5" s="45"/>
      <c r="AF5" s="179"/>
      <c r="AG5" s="180"/>
      <c r="AH5" s="180"/>
      <c r="AI5" s="180"/>
      <c r="AJ5" s="181"/>
      <c r="AK5" s="182"/>
      <c r="AL5" s="180"/>
      <c r="AM5" s="170"/>
      <c r="AN5" s="116"/>
      <c r="AO5" s="116"/>
      <c r="AP5" s="113"/>
      <c r="AQ5" s="171"/>
      <c r="AR5" s="171"/>
    </row>
    <row r="6" spans="2:44" ht="16.5" customHeight="1" x14ac:dyDescent="0.35">
      <c r="B6" s="10">
        <v>2</v>
      </c>
      <c r="C6" s="111" t="s">
        <v>80</v>
      </c>
      <c r="D6" s="112" t="s">
        <v>120</v>
      </c>
      <c r="E6" s="113">
        <v>793800</v>
      </c>
      <c r="F6" s="161"/>
      <c r="G6" s="161"/>
      <c r="H6" s="114" t="str">
        <f t="shared" si="0"/>
        <v/>
      </c>
      <c r="I6" s="115" t="str">
        <f t="shared" si="1"/>
        <v/>
      </c>
      <c r="J6" s="68">
        <v>1.109</v>
      </c>
      <c r="K6" s="161"/>
      <c r="L6" s="123">
        <f t="shared" ref="L6:L33" si="8">IF(J$2=TRUE,J6*K6*F$15/K$15,IF(I6="",J6*K6*F$15/K$15,I6*K6*F$15/K$15))</f>
        <v>0</v>
      </c>
      <c r="M6" s="124">
        <f t="shared" si="2"/>
        <v>0</v>
      </c>
      <c r="N6" s="125">
        <f t="shared" si="3"/>
        <v>0</v>
      </c>
      <c r="O6" s="126">
        <f t="shared" si="4"/>
        <v>0</v>
      </c>
      <c r="P6" s="126">
        <f t="shared" ref="P6:P33" si="9">(1-P$34)-(1-P$34)*(1-M6)</f>
        <v>0</v>
      </c>
      <c r="Q6" s="126">
        <f t="shared" ref="Q6:Q33" si="10">(1-Q$34)-(1-Q$34)*(1-M6)</f>
        <v>0</v>
      </c>
      <c r="R6" s="135">
        <f t="shared" ref="R6:R33" si="11">(1-R$34)-(1-R$34)*(1-M6)</f>
        <v>0</v>
      </c>
      <c r="S6" s="135">
        <f t="shared" ref="S6:S33" si="12">(1-S$34)-(1-S$34)*(1-M6)</f>
        <v>0</v>
      </c>
      <c r="T6" s="135">
        <f>(1-T$34)-(1-T$34)*(1-M6)</f>
        <v>0</v>
      </c>
      <c r="U6" s="135">
        <f t="shared" si="5"/>
        <v>0</v>
      </c>
      <c r="V6" s="136">
        <f t="shared" si="6"/>
        <v>0</v>
      </c>
      <c r="W6" s="136">
        <f t="shared" si="7"/>
        <v>0</v>
      </c>
      <c r="X6" s="136">
        <f t="shared" si="7"/>
        <v>0</v>
      </c>
      <c r="Y6" s="136">
        <f t="shared" si="7"/>
        <v>0</v>
      </c>
      <c r="Z6" s="136">
        <f t="shared" si="7"/>
        <v>0</v>
      </c>
      <c r="AA6" s="136">
        <f t="shared" si="7"/>
        <v>0</v>
      </c>
      <c r="AB6" s="136">
        <f t="shared" si="7"/>
        <v>0</v>
      </c>
      <c r="AC6" s="136">
        <f t="shared" si="7"/>
        <v>0</v>
      </c>
      <c r="AD6" s="86">
        <f t="shared" ref="AD6:AD34" si="13">100*AC6</f>
        <v>0</v>
      </c>
      <c r="AE6" s="45"/>
      <c r="AF6" s="183"/>
      <c r="AG6" s="183"/>
      <c r="AH6" s="183"/>
      <c r="AI6" s="180"/>
      <c r="AJ6" s="183"/>
      <c r="AK6" s="183"/>
      <c r="AL6" s="183"/>
      <c r="AM6" s="170"/>
      <c r="AN6" s="111"/>
      <c r="AO6" s="116"/>
      <c r="AP6" s="113"/>
      <c r="AQ6" s="171"/>
      <c r="AR6" s="171"/>
    </row>
    <row r="7" spans="2:44" x14ac:dyDescent="0.35">
      <c r="B7" s="10">
        <v>3</v>
      </c>
      <c r="C7" s="116" t="s">
        <v>13</v>
      </c>
      <c r="D7" s="112" t="s">
        <v>14</v>
      </c>
      <c r="E7" s="113">
        <v>916800</v>
      </c>
      <c r="F7" s="161"/>
      <c r="G7" s="161"/>
      <c r="H7" s="114" t="str">
        <f t="shared" si="0"/>
        <v/>
      </c>
      <c r="I7" s="115" t="str">
        <f t="shared" si="1"/>
        <v/>
      </c>
      <c r="J7" s="68">
        <v>1.321</v>
      </c>
      <c r="K7" s="161"/>
      <c r="L7" s="123">
        <f t="shared" si="8"/>
        <v>0</v>
      </c>
      <c r="M7" s="124">
        <f t="shared" si="2"/>
        <v>0</v>
      </c>
      <c r="N7" s="125">
        <f t="shared" si="3"/>
        <v>0</v>
      </c>
      <c r="O7" s="126">
        <f t="shared" si="4"/>
        <v>0</v>
      </c>
      <c r="P7" s="126">
        <f t="shared" si="9"/>
        <v>0</v>
      </c>
      <c r="Q7" s="126">
        <f t="shared" si="10"/>
        <v>0</v>
      </c>
      <c r="R7" s="135">
        <f t="shared" si="11"/>
        <v>0</v>
      </c>
      <c r="S7" s="135">
        <f t="shared" si="12"/>
        <v>0</v>
      </c>
      <c r="T7" s="135">
        <f>(1-T$34)-(1-T$34)*(1-M7)</f>
        <v>0</v>
      </c>
      <c r="U7" s="135">
        <f t="shared" si="5"/>
        <v>0</v>
      </c>
      <c r="V7" s="135">
        <f t="shared" si="6"/>
        <v>0</v>
      </c>
      <c r="W7" s="135">
        <f t="shared" si="7"/>
        <v>0</v>
      </c>
      <c r="X7" s="135">
        <f t="shared" si="7"/>
        <v>0</v>
      </c>
      <c r="Y7" s="135">
        <f t="shared" si="7"/>
        <v>0</v>
      </c>
      <c r="Z7" s="135">
        <f t="shared" si="7"/>
        <v>0</v>
      </c>
      <c r="AA7" s="135">
        <f t="shared" si="7"/>
        <v>0</v>
      </c>
      <c r="AB7" s="135">
        <f t="shared" si="7"/>
        <v>0</v>
      </c>
      <c r="AC7" s="135">
        <f t="shared" si="7"/>
        <v>0</v>
      </c>
      <c r="AD7" s="86">
        <f t="shared" si="13"/>
        <v>0</v>
      </c>
      <c r="AE7" s="45"/>
      <c r="AF7" s="183"/>
      <c r="AG7" s="183"/>
      <c r="AH7" s="183"/>
      <c r="AI7" s="180"/>
      <c r="AJ7" s="183"/>
      <c r="AK7" s="183"/>
      <c r="AL7" s="183"/>
      <c r="AM7" s="170"/>
      <c r="AN7" s="116"/>
      <c r="AO7" s="116"/>
      <c r="AP7" s="113"/>
      <c r="AQ7" s="171"/>
      <c r="AR7" s="171"/>
    </row>
    <row r="8" spans="2:44" x14ac:dyDescent="0.35">
      <c r="B8" s="10">
        <v>4</v>
      </c>
      <c r="C8" s="116" t="s">
        <v>11</v>
      </c>
      <c r="D8" s="112" t="s">
        <v>12</v>
      </c>
      <c r="E8" s="113">
        <v>789900</v>
      </c>
      <c r="F8" s="161"/>
      <c r="G8" s="161"/>
      <c r="H8" s="114" t="str">
        <f t="shared" si="0"/>
        <v/>
      </c>
      <c r="I8" s="115" t="str">
        <f t="shared" si="1"/>
        <v/>
      </c>
      <c r="J8" s="68">
        <v>1.3</v>
      </c>
      <c r="K8" s="161"/>
      <c r="L8" s="123">
        <f t="shared" si="8"/>
        <v>0</v>
      </c>
      <c r="M8" s="124">
        <f t="shared" si="2"/>
        <v>0</v>
      </c>
      <c r="N8" s="125">
        <f t="shared" si="3"/>
        <v>0</v>
      </c>
      <c r="O8" s="126">
        <f t="shared" si="4"/>
        <v>0</v>
      </c>
      <c r="P8" s="126">
        <f t="shared" si="9"/>
        <v>0</v>
      </c>
      <c r="Q8" s="126">
        <f t="shared" si="10"/>
        <v>0</v>
      </c>
      <c r="R8" s="135">
        <f t="shared" si="11"/>
        <v>0</v>
      </c>
      <c r="S8" s="135">
        <f t="shared" si="12"/>
        <v>0</v>
      </c>
      <c r="T8" s="135">
        <f>(1-T$34)-(1-T$34)*(1-M8)</f>
        <v>0</v>
      </c>
      <c r="U8" s="135">
        <f t="shared" si="5"/>
        <v>0</v>
      </c>
      <c r="V8" s="135">
        <f t="shared" si="6"/>
        <v>0</v>
      </c>
      <c r="W8" s="135">
        <f t="shared" si="7"/>
        <v>0</v>
      </c>
      <c r="X8" s="135">
        <f t="shared" si="7"/>
        <v>0</v>
      </c>
      <c r="Y8" s="135">
        <f t="shared" si="7"/>
        <v>0</v>
      </c>
      <c r="Z8" s="135">
        <f t="shared" si="7"/>
        <v>0</v>
      </c>
      <c r="AA8" s="135">
        <f t="shared" si="7"/>
        <v>0</v>
      </c>
      <c r="AB8" s="135">
        <f t="shared" si="7"/>
        <v>0</v>
      </c>
      <c r="AC8" s="135">
        <f t="shared" si="7"/>
        <v>0</v>
      </c>
      <c r="AD8" s="86">
        <f t="shared" si="13"/>
        <v>0</v>
      </c>
      <c r="AE8" s="45"/>
      <c r="AF8" s="183"/>
      <c r="AG8" s="183"/>
      <c r="AH8" s="183"/>
      <c r="AI8" s="180"/>
      <c r="AJ8" s="183"/>
      <c r="AK8" s="183"/>
      <c r="AL8" s="183"/>
      <c r="AM8" s="170"/>
      <c r="AN8" s="116"/>
      <c r="AO8" s="116"/>
      <c r="AP8" s="113"/>
      <c r="AQ8" s="171"/>
      <c r="AR8" s="171"/>
    </row>
    <row r="9" spans="2:44" x14ac:dyDescent="0.35">
      <c r="B9" s="10">
        <v>5</v>
      </c>
      <c r="C9" s="111" t="s">
        <v>81</v>
      </c>
      <c r="D9" s="112" t="s">
        <v>14</v>
      </c>
      <c r="E9" s="113">
        <v>917000</v>
      </c>
      <c r="F9" s="161"/>
      <c r="G9" s="161"/>
      <c r="H9" s="114" t="str">
        <f t="shared" si="0"/>
        <v/>
      </c>
      <c r="I9" s="115" t="str">
        <f t="shared" si="1"/>
        <v/>
      </c>
      <c r="J9" s="68">
        <v>1.1659999999999999</v>
      </c>
      <c r="K9" s="161"/>
      <c r="L9" s="123">
        <f t="shared" si="8"/>
        <v>0</v>
      </c>
      <c r="M9" s="124">
        <f t="shared" si="2"/>
        <v>0</v>
      </c>
      <c r="N9" s="125">
        <f t="shared" si="3"/>
        <v>0</v>
      </c>
      <c r="O9" s="126">
        <f t="shared" si="4"/>
        <v>0</v>
      </c>
      <c r="P9" s="126">
        <f t="shared" si="9"/>
        <v>0</v>
      </c>
      <c r="Q9" s="126">
        <f t="shared" si="10"/>
        <v>0</v>
      </c>
      <c r="R9" s="135">
        <f t="shared" si="11"/>
        <v>0</v>
      </c>
      <c r="S9" s="135">
        <f t="shared" si="12"/>
        <v>0</v>
      </c>
      <c r="T9" s="135">
        <f t="shared" ref="T9:T33" si="14">(1-T$34)-(1-T$34)*(1-M9)</f>
        <v>0</v>
      </c>
      <c r="U9" s="135">
        <f t="shared" si="5"/>
        <v>0</v>
      </c>
      <c r="V9" s="135">
        <f t="shared" si="6"/>
        <v>0</v>
      </c>
      <c r="W9" s="135">
        <f t="shared" si="7"/>
        <v>0</v>
      </c>
      <c r="X9" s="135">
        <f t="shared" si="7"/>
        <v>0</v>
      </c>
      <c r="Y9" s="135">
        <f t="shared" si="7"/>
        <v>0</v>
      </c>
      <c r="Z9" s="135">
        <f t="shared" si="7"/>
        <v>0</v>
      </c>
      <c r="AA9" s="135">
        <f t="shared" si="7"/>
        <v>0</v>
      </c>
      <c r="AB9" s="135">
        <f t="shared" si="7"/>
        <v>0</v>
      </c>
      <c r="AC9" s="135">
        <f t="shared" si="7"/>
        <v>0</v>
      </c>
      <c r="AD9" s="86">
        <f t="shared" si="13"/>
        <v>0</v>
      </c>
      <c r="AE9" s="45"/>
      <c r="AF9" s="183"/>
      <c r="AG9" s="183"/>
      <c r="AH9" s="183"/>
      <c r="AI9" s="180"/>
      <c r="AJ9" s="183"/>
      <c r="AK9" s="183"/>
      <c r="AL9" s="183"/>
      <c r="AM9" s="170"/>
      <c r="AN9" s="116"/>
      <c r="AO9" s="116"/>
      <c r="AP9" s="113"/>
      <c r="AQ9" s="171"/>
      <c r="AR9" s="171"/>
    </row>
    <row r="10" spans="2:44" x14ac:dyDescent="0.35">
      <c r="B10" s="10">
        <v>6</v>
      </c>
      <c r="C10" s="116" t="s">
        <v>15</v>
      </c>
      <c r="D10" s="112" t="s">
        <v>16</v>
      </c>
      <c r="E10" s="113">
        <v>932000</v>
      </c>
      <c r="F10" s="161">
        <v>491.675451431032</v>
      </c>
      <c r="G10" s="161">
        <v>5.2096791370411797</v>
      </c>
      <c r="H10" s="114">
        <f t="shared" si="0"/>
        <v>94.377300117234753</v>
      </c>
      <c r="I10" s="115">
        <f t="shared" si="1"/>
        <v>1.348283042587447</v>
      </c>
      <c r="J10" s="69">
        <v>1.5409999999999999</v>
      </c>
      <c r="K10" s="161">
        <v>11.16</v>
      </c>
      <c r="L10" s="123">
        <v>971</v>
      </c>
      <c r="M10" s="124">
        <f t="shared" si="2"/>
        <v>1.0184406280646222E-3</v>
      </c>
      <c r="N10" s="125">
        <f t="shared" si="3"/>
        <v>3.0038140425003856E-4</v>
      </c>
      <c r="O10" s="126">
        <f t="shared" si="4"/>
        <v>3.9767323151035372E-4</v>
      </c>
      <c r="P10" s="126">
        <f t="shared" si="9"/>
        <v>4.3739346139110014E-4</v>
      </c>
      <c r="Q10" s="126">
        <f t="shared" si="10"/>
        <v>4.5205488063820853E-4</v>
      </c>
      <c r="R10" s="135">
        <f t="shared" si="11"/>
        <v>4.5724107341693632E-4</v>
      </c>
      <c r="S10" s="135">
        <f t="shared" si="12"/>
        <v>4.5904834272303408E-4</v>
      </c>
      <c r="T10" s="135">
        <f t="shared" si="14"/>
        <v>4.5967489939557904E-4</v>
      </c>
      <c r="U10" s="135">
        <f t="shared" si="5"/>
        <v>4.5989173313171205E-4</v>
      </c>
      <c r="V10" s="135">
        <f t="shared" si="6"/>
        <v>4.5996672723369603E-4</v>
      </c>
      <c r="W10" s="135">
        <f t="shared" si="7"/>
        <v>4.5999265919444143E-4</v>
      </c>
      <c r="X10" s="135">
        <f t="shared" si="7"/>
        <v>4.6000162546411261E-4</v>
      </c>
      <c r="Y10" s="135">
        <f t="shared" si="7"/>
        <v>4.6000472557505834E-4</v>
      </c>
      <c r="Z10" s="135">
        <f t="shared" si="7"/>
        <v>4.600057974371019E-4</v>
      </c>
      <c r="AA10" s="135">
        <f t="shared" si="7"/>
        <v>4.6000616803176797E-4</v>
      </c>
      <c r="AB10" s="135">
        <f t="shared" si="7"/>
        <v>4.6000629616421707E-4</v>
      </c>
      <c r="AC10" s="135">
        <f t="shared" si="7"/>
        <v>4.6000634046577948E-4</v>
      </c>
      <c r="AD10" s="86">
        <f t="shared" si="13"/>
        <v>4.6000634046577948E-2</v>
      </c>
      <c r="AE10" s="45"/>
      <c r="AF10" s="179"/>
      <c r="AG10" s="180"/>
      <c r="AH10" s="180"/>
      <c r="AI10" s="180"/>
      <c r="AJ10" s="181"/>
      <c r="AK10" s="182"/>
      <c r="AL10" s="180"/>
      <c r="AM10" s="170"/>
      <c r="AN10" s="116"/>
      <c r="AO10" s="116"/>
      <c r="AP10" s="113"/>
      <c r="AQ10" s="171"/>
      <c r="AR10" s="171"/>
    </row>
    <row r="11" spans="2:44" x14ac:dyDescent="0.35">
      <c r="B11" s="10">
        <v>7</v>
      </c>
      <c r="C11" s="116" t="s">
        <v>17</v>
      </c>
      <c r="D11" s="112" t="s">
        <v>18</v>
      </c>
      <c r="E11" s="113">
        <v>902000</v>
      </c>
      <c r="F11" s="161">
        <v>475.79304603625701</v>
      </c>
      <c r="G11" s="161">
        <v>6.8336200208112601</v>
      </c>
      <c r="H11" s="114">
        <f t="shared" si="0"/>
        <v>69.625329559920829</v>
      </c>
      <c r="I11" s="115">
        <f t="shared" si="1"/>
        <v>0.99467404835265893</v>
      </c>
      <c r="J11" s="68">
        <v>1.085</v>
      </c>
      <c r="K11" s="161">
        <v>89.02</v>
      </c>
      <c r="L11" s="123">
        <v>911.8</v>
      </c>
      <c r="M11" s="124">
        <f t="shared" si="2"/>
        <v>9.8815585627522857E-4</v>
      </c>
      <c r="N11" s="125">
        <f t="shared" si="3"/>
        <v>2.9144913856188337E-4</v>
      </c>
      <c r="O11" s="126">
        <f t="shared" si="4"/>
        <v>3.8584785580242364E-4</v>
      </c>
      <c r="P11" s="126">
        <f t="shared" si="9"/>
        <v>4.2438694849733505E-4</v>
      </c>
      <c r="Q11" s="126">
        <f t="shared" si="10"/>
        <v>4.3861238971709682E-4</v>
      </c>
      <c r="R11" s="135">
        <f t="shared" si="11"/>
        <v>4.4364436372212879E-4</v>
      </c>
      <c r="S11" s="135">
        <f t="shared" si="12"/>
        <v>4.4539789132058694E-4</v>
      </c>
      <c r="T11" s="135">
        <f t="shared" si="14"/>
        <v>4.4600581644477222E-4</v>
      </c>
      <c r="U11" s="135">
        <f t="shared" si="5"/>
        <v>4.4621620232321302E-4</v>
      </c>
      <c r="V11" s="135">
        <f t="shared" si="6"/>
        <v>4.4628896636955684E-4</v>
      </c>
      <c r="W11" s="135">
        <f t="shared" si="7"/>
        <v>4.4631412720680386E-4</v>
      </c>
      <c r="X11" s="135">
        <f t="shared" si="7"/>
        <v>4.4632282685175273E-4</v>
      </c>
      <c r="Y11" s="135">
        <f t="shared" si="7"/>
        <v>4.4632583477649534E-4</v>
      </c>
      <c r="Z11" s="135">
        <f t="shared" si="7"/>
        <v>4.4632687476520161E-4</v>
      </c>
      <c r="AA11" s="135">
        <f t="shared" si="7"/>
        <v>4.4632723433973842E-4</v>
      </c>
      <c r="AB11" s="135">
        <f t="shared" si="7"/>
        <v>4.4632735866195761E-4</v>
      </c>
      <c r="AC11" s="135">
        <f t="shared" si="7"/>
        <v>4.4632740164612938E-4</v>
      </c>
      <c r="AD11" s="86">
        <f t="shared" si="13"/>
        <v>4.4632740164612938E-2</v>
      </c>
      <c r="AE11" s="45"/>
      <c r="AF11" s="179"/>
      <c r="AG11" s="180"/>
      <c r="AH11" s="180"/>
      <c r="AI11" s="180"/>
      <c r="AJ11" s="181"/>
      <c r="AK11" s="182"/>
      <c r="AL11" s="180"/>
      <c r="AM11" s="170"/>
      <c r="AN11" s="116"/>
      <c r="AO11" s="116"/>
      <c r="AP11" s="113"/>
      <c r="AQ11" s="171"/>
      <c r="AR11" s="171"/>
    </row>
    <row r="12" spans="2:44" x14ac:dyDescent="0.35">
      <c r="B12" s="10">
        <v>8</v>
      </c>
      <c r="C12" s="116" t="s">
        <v>19</v>
      </c>
      <c r="D12" s="112" t="s">
        <v>20</v>
      </c>
      <c r="E12" s="113">
        <v>805000</v>
      </c>
      <c r="F12" s="161"/>
      <c r="G12" s="161"/>
      <c r="H12" s="114" t="str">
        <f t="shared" si="0"/>
        <v/>
      </c>
      <c r="I12" s="115" t="str">
        <f t="shared" si="1"/>
        <v/>
      </c>
      <c r="J12" s="68">
        <v>0.9</v>
      </c>
      <c r="K12" s="161"/>
      <c r="L12" s="123">
        <f t="shared" si="8"/>
        <v>0</v>
      </c>
      <c r="M12" s="124">
        <f t="shared" si="2"/>
        <v>0</v>
      </c>
      <c r="N12" s="125">
        <f t="shared" si="3"/>
        <v>0</v>
      </c>
      <c r="O12" s="126">
        <f t="shared" si="4"/>
        <v>0</v>
      </c>
      <c r="P12" s="126">
        <f t="shared" si="9"/>
        <v>0</v>
      </c>
      <c r="Q12" s="126">
        <f t="shared" si="10"/>
        <v>0</v>
      </c>
      <c r="R12" s="135">
        <f t="shared" si="11"/>
        <v>0</v>
      </c>
      <c r="S12" s="135">
        <f t="shared" si="12"/>
        <v>0</v>
      </c>
      <c r="T12" s="135">
        <f t="shared" si="14"/>
        <v>0</v>
      </c>
      <c r="U12" s="135">
        <f t="shared" si="5"/>
        <v>0</v>
      </c>
      <c r="V12" s="135">
        <f t="shared" si="6"/>
        <v>0</v>
      </c>
      <c r="W12" s="135">
        <f t="shared" si="7"/>
        <v>0</v>
      </c>
      <c r="X12" s="135">
        <f t="shared" si="7"/>
        <v>0</v>
      </c>
      <c r="Y12" s="135">
        <f t="shared" si="7"/>
        <v>0</v>
      </c>
      <c r="Z12" s="135">
        <f t="shared" si="7"/>
        <v>0</v>
      </c>
      <c r="AA12" s="135">
        <f t="shared" si="7"/>
        <v>0</v>
      </c>
      <c r="AB12" s="135">
        <f t="shared" si="7"/>
        <v>0</v>
      </c>
      <c r="AC12" s="135">
        <f t="shared" si="7"/>
        <v>0</v>
      </c>
      <c r="AD12" s="86">
        <f t="shared" si="13"/>
        <v>0</v>
      </c>
      <c r="AF12" s="171"/>
      <c r="AG12" s="171"/>
      <c r="AH12" s="171"/>
      <c r="AI12" s="180"/>
      <c r="AJ12" s="171"/>
      <c r="AK12" s="171"/>
      <c r="AL12" s="180"/>
      <c r="AM12" s="170"/>
      <c r="AN12" s="117"/>
      <c r="AO12" s="116"/>
      <c r="AP12" s="113"/>
      <c r="AQ12" s="171"/>
      <c r="AR12" s="171"/>
    </row>
    <row r="13" spans="2:44" x14ac:dyDescent="0.35">
      <c r="B13" s="10">
        <v>9</v>
      </c>
      <c r="C13" s="116" t="s">
        <v>21</v>
      </c>
      <c r="D13" s="112" t="s">
        <v>22</v>
      </c>
      <c r="E13" s="113">
        <v>792800</v>
      </c>
      <c r="F13" s="161">
        <v>537.27176198279199</v>
      </c>
      <c r="G13" s="161">
        <v>6.1632174892398499</v>
      </c>
      <c r="H13" s="114">
        <f t="shared" si="0"/>
        <v>87.173909231792706</v>
      </c>
      <c r="I13" s="115">
        <f t="shared" si="1"/>
        <v>1.2453747185740873</v>
      </c>
      <c r="J13" s="68">
        <v>1.347</v>
      </c>
      <c r="K13" s="161">
        <v>93.573999999999998</v>
      </c>
      <c r="L13" s="131">
        <v>10602.69</v>
      </c>
      <c r="M13" s="124">
        <f t="shared" si="2"/>
        <v>1.3073287763020931E-2</v>
      </c>
      <c r="N13" s="125">
        <f t="shared" si="3"/>
        <v>3.8558679104188087E-3</v>
      </c>
      <c r="O13" s="126">
        <f t="shared" si="4"/>
        <v>5.1047615815017489E-3</v>
      </c>
      <c r="P13" s="126">
        <f t="shared" si="9"/>
        <v>5.614633223436527E-3</v>
      </c>
      <c r="Q13" s="126">
        <f t="shared" si="10"/>
        <v>5.8028356061282094E-3</v>
      </c>
      <c r="R13" s="135">
        <f t="shared" si="11"/>
        <v>5.8694085498255388E-3</v>
      </c>
      <c r="S13" s="135">
        <f t="shared" si="12"/>
        <v>5.8926076947268258E-3</v>
      </c>
      <c r="T13" s="135">
        <f t="shared" si="14"/>
        <v>5.9006505353740302E-3</v>
      </c>
      <c r="U13" s="135">
        <f t="shared" si="5"/>
        <v>5.9034339375195199E-3</v>
      </c>
      <c r="V13" s="135">
        <f t="shared" si="6"/>
        <v>5.9043966048057395E-3</v>
      </c>
      <c r="W13" s="135">
        <f t="shared" si="7"/>
        <v>5.9047294823205143E-3</v>
      </c>
      <c r="X13" s="135">
        <f t="shared" si="7"/>
        <v>5.9048445784979364E-3</v>
      </c>
      <c r="Y13" s="135">
        <f t="shared" si="7"/>
        <v>5.9048843732995016E-3</v>
      </c>
      <c r="Z13" s="135">
        <f t="shared" si="7"/>
        <v>5.9048981323348015E-3</v>
      </c>
      <c r="AA13" s="135">
        <f t="shared" si="7"/>
        <v>5.9049028895008515E-3</v>
      </c>
      <c r="AB13" s="135">
        <f t="shared" si="7"/>
        <v>5.9049045342822182E-3</v>
      </c>
      <c r="AC13" s="135">
        <f t="shared" si="7"/>
        <v>5.9049051029621547E-3</v>
      </c>
      <c r="AD13" s="86">
        <f t="shared" si="13"/>
        <v>0.59049051029621547</v>
      </c>
      <c r="AE13" s="45"/>
      <c r="AF13" s="184"/>
      <c r="AG13" s="180"/>
      <c r="AH13" s="180"/>
      <c r="AI13" s="180"/>
      <c r="AJ13" s="181"/>
      <c r="AK13" s="182"/>
      <c r="AL13" s="180"/>
      <c r="AM13" s="170"/>
      <c r="AN13" s="111"/>
      <c r="AO13" s="116"/>
      <c r="AP13" s="113"/>
      <c r="AQ13" s="171"/>
      <c r="AR13" s="171"/>
    </row>
    <row r="14" spans="2:44" ht="13.5" customHeight="1" x14ac:dyDescent="0.35">
      <c r="B14" s="10">
        <v>10</v>
      </c>
      <c r="C14" s="116" t="s">
        <v>23</v>
      </c>
      <c r="D14" s="112" t="s">
        <v>24</v>
      </c>
      <c r="E14" s="113">
        <v>785000</v>
      </c>
      <c r="F14" s="161">
        <v>524.45554671311299</v>
      </c>
      <c r="G14" s="161">
        <v>9.4583770650427308</v>
      </c>
      <c r="H14" s="114">
        <f t="shared" si="0"/>
        <v>55.44878821245679</v>
      </c>
      <c r="I14" s="115">
        <f t="shared" si="1"/>
        <v>0.7921466368079092</v>
      </c>
      <c r="J14" s="68">
        <v>0.86099999999999999</v>
      </c>
      <c r="K14" s="161"/>
      <c r="L14" s="123">
        <f t="shared" si="8"/>
        <v>0</v>
      </c>
      <c r="M14" s="124">
        <f t="shared" si="2"/>
        <v>0</v>
      </c>
      <c r="N14" s="125">
        <f t="shared" si="3"/>
        <v>0</v>
      </c>
      <c r="O14" s="126">
        <f t="shared" si="4"/>
        <v>0</v>
      </c>
      <c r="P14" s="126">
        <f t="shared" si="9"/>
        <v>0</v>
      </c>
      <c r="Q14" s="126">
        <f t="shared" si="10"/>
        <v>0</v>
      </c>
      <c r="R14" s="135">
        <f t="shared" si="11"/>
        <v>0</v>
      </c>
      <c r="S14" s="135">
        <f t="shared" si="12"/>
        <v>0</v>
      </c>
      <c r="T14" s="135">
        <f t="shared" si="14"/>
        <v>0</v>
      </c>
      <c r="U14" s="135">
        <f t="shared" si="5"/>
        <v>0</v>
      </c>
      <c r="V14" s="135">
        <f t="shared" si="6"/>
        <v>0</v>
      </c>
      <c r="W14" s="135">
        <f t="shared" si="7"/>
        <v>0</v>
      </c>
      <c r="X14" s="135">
        <f t="shared" si="7"/>
        <v>0</v>
      </c>
      <c r="Y14" s="135">
        <f t="shared" si="7"/>
        <v>0</v>
      </c>
      <c r="Z14" s="135">
        <f t="shared" si="7"/>
        <v>0</v>
      </c>
      <c r="AA14" s="135">
        <f t="shared" si="7"/>
        <v>0</v>
      </c>
      <c r="AB14" s="135">
        <f t="shared" si="7"/>
        <v>0</v>
      </c>
      <c r="AC14" s="135">
        <f t="shared" si="7"/>
        <v>0</v>
      </c>
      <c r="AD14" s="86">
        <f t="shared" si="13"/>
        <v>0</v>
      </c>
      <c r="AE14" s="45"/>
      <c r="AF14" s="184"/>
      <c r="AG14" s="180"/>
      <c r="AH14" s="180"/>
      <c r="AI14" s="180"/>
      <c r="AJ14" s="181"/>
      <c r="AK14" s="182"/>
      <c r="AL14" s="180"/>
      <c r="AM14" s="170"/>
      <c r="AN14" s="111"/>
      <c r="AO14" s="116"/>
      <c r="AP14" s="113"/>
      <c r="AQ14" s="171"/>
      <c r="AR14" s="171"/>
    </row>
    <row r="15" spans="2:44" ht="13.5" customHeight="1" x14ac:dyDescent="0.35">
      <c r="B15" s="10">
        <v>11</v>
      </c>
      <c r="C15" s="117" t="s">
        <v>25</v>
      </c>
      <c r="D15" s="112" t="s">
        <v>26</v>
      </c>
      <c r="E15" s="113">
        <v>789270</v>
      </c>
      <c r="F15" s="330">
        <v>789300</v>
      </c>
      <c r="G15" s="331">
        <v>11276.0145097638</v>
      </c>
      <c r="H15" s="114">
        <f t="shared" si="0"/>
        <v>69.998136248986924</v>
      </c>
      <c r="I15" s="115">
        <f t="shared" si="1"/>
        <v>1</v>
      </c>
      <c r="J15" s="68">
        <v>1</v>
      </c>
      <c r="K15" s="331">
        <v>8652.5259999999998</v>
      </c>
      <c r="L15" s="127">
        <f t="shared" si="8"/>
        <v>789300</v>
      </c>
      <c r="M15" s="128">
        <f t="shared" si="2"/>
        <v>0.97757234166605478</v>
      </c>
      <c r="N15" s="129">
        <f t="shared" si="3"/>
        <v>0.28832761051930655</v>
      </c>
      <c r="O15" s="130">
        <f t="shared" si="4"/>
        <v>0.38171528259257126</v>
      </c>
      <c r="P15" s="130">
        <f t="shared" si="9"/>
        <v>0.41984160735421133</v>
      </c>
      <c r="Q15" s="130">
        <f t="shared" si="10"/>
        <v>0.43391468883838719</v>
      </c>
      <c r="R15" s="137">
        <f t="shared" si="11"/>
        <v>0.43889276854117171</v>
      </c>
      <c r="S15" s="137">
        <f t="shared" si="12"/>
        <v>0.44062751521063392</v>
      </c>
      <c r="T15" s="137">
        <f t="shared" si="14"/>
        <v>0.44122892923193219</v>
      </c>
      <c r="U15" s="137">
        <f t="shared" si="5"/>
        <v>0.4414370617998446</v>
      </c>
      <c r="V15" s="137">
        <f t="shared" si="6"/>
        <v>0.44150904651633405</v>
      </c>
      <c r="W15" s="137">
        <f t="shared" si="7"/>
        <v>0.44153393787170603</v>
      </c>
      <c r="X15" s="137">
        <f t="shared" si="7"/>
        <v>0.44154254434023499</v>
      </c>
      <c r="Y15" s="137">
        <f t="shared" si="7"/>
        <v>0.44154552004902692</v>
      </c>
      <c r="Z15" s="137">
        <f t="shared" si="7"/>
        <v>0.44154654889904477</v>
      </c>
      <c r="AA15" s="137">
        <f t="shared" si="7"/>
        <v>0.44154690462241347</v>
      </c>
      <c r="AB15" s="137">
        <f t="shared" si="7"/>
        <v>0.44154702761311199</v>
      </c>
      <c r="AC15" s="137">
        <f t="shared" si="7"/>
        <v>0.44154707013690403</v>
      </c>
      <c r="AD15" s="87">
        <f t="shared" si="13"/>
        <v>44.154707013690405</v>
      </c>
      <c r="AE15" s="78"/>
      <c r="AF15" s="171"/>
      <c r="AG15" s="171"/>
      <c r="AH15" s="171"/>
      <c r="AI15" s="180"/>
      <c r="AJ15" s="171"/>
      <c r="AK15" s="171"/>
      <c r="AL15" s="180"/>
      <c r="AM15" s="170"/>
      <c r="AN15" s="116"/>
      <c r="AO15" s="116"/>
      <c r="AP15" s="113"/>
      <c r="AQ15" s="171"/>
      <c r="AR15" s="171"/>
    </row>
    <row r="16" spans="2:44" ht="13.5" customHeight="1" x14ac:dyDescent="0.35">
      <c r="B16" s="10">
        <v>12</v>
      </c>
      <c r="C16" s="111" t="s">
        <v>29</v>
      </c>
      <c r="D16" s="112" t="s">
        <v>30</v>
      </c>
      <c r="E16" s="113">
        <v>990000</v>
      </c>
      <c r="F16" s="161"/>
      <c r="G16" s="161"/>
      <c r="H16" s="114" t="str">
        <f t="shared" si="0"/>
        <v/>
      </c>
      <c r="I16" s="115" t="str">
        <f t="shared" si="1"/>
        <v/>
      </c>
      <c r="J16" s="68">
        <v>2.0190000000000001</v>
      </c>
      <c r="K16" s="161"/>
      <c r="L16" s="123">
        <f t="shared" si="8"/>
        <v>0</v>
      </c>
      <c r="M16" s="124">
        <f t="shared" si="2"/>
        <v>0</v>
      </c>
      <c r="N16" s="125">
        <f t="shared" si="3"/>
        <v>0</v>
      </c>
      <c r="O16" s="126">
        <f t="shared" si="4"/>
        <v>0</v>
      </c>
      <c r="P16" s="126">
        <f t="shared" si="9"/>
        <v>0</v>
      </c>
      <c r="Q16" s="126">
        <f t="shared" si="10"/>
        <v>0</v>
      </c>
      <c r="R16" s="135">
        <f t="shared" si="11"/>
        <v>0</v>
      </c>
      <c r="S16" s="135">
        <f t="shared" si="12"/>
        <v>0</v>
      </c>
      <c r="T16" s="135">
        <f t="shared" si="14"/>
        <v>0</v>
      </c>
      <c r="U16" s="135">
        <f t="shared" si="5"/>
        <v>0</v>
      </c>
      <c r="V16" s="135">
        <f t="shared" si="6"/>
        <v>0</v>
      </c>
      <c r="W16" s="135">
        <f t="shared" si="7"/>
        <v>0</v>
      </c>
      <c r="X16" s="135">
        <f t="shared" si="7"/>
        <v>0</v>
      </c>
      <c r="Y16" s="135">
        <f t="shared" si="7"/>
        <v>0</v>
      </c>
      <c r="Z16" s="135">
        <f t="shared" si="7"/>
        <v>0</v>
      </c>
      <c r="AA16" s="135">
        <f t="shared" si="7"/>
        <v>0</v>
      </c>
      <c r="AB16" s="135">
        <f t="shared" si="7"/>
        <v>0</v>
      </c>
      <c r="AC16" s="135">
        <f t="shared" si="7"/>
        <v>0</v>
      </c>
      <c r="AD16" s="86">
        <f t="shared" si="13"/>
        <v>0</v>
      </c>
      <c r="AE16" s="45"/>
      <c r="AF16" s="171"/>
      <c r="AG16" s="171"/>
      <c r="AH16" s="171"/>
      <c r="AI16" s="180"/>
      <c r="AJ16" s="171"/>
      <c r="AK16" s="171"/>
      <c r="AL16" s="180"/>
      <c r="AM16" s="170"/>
      <c r="AN16" s="111"/>
      <c r="AO16" s="116"/>
      <c r="AP16" s="113"/>
      <c r="AQ16" s="171"/>
      <c r="AR16" s="171"/>
    </row>
    <row r="17" spans="2:44" ht="13.5" customHeight="1" x14ac:dyDescent="0.35">
      <c r="B17" s="10">
        <v>13</v>
      </c>
      <c r="C17" s="111" t="s">
        <v>82</v>
      </c>
      <c r="D17" s="112" t="s">
        <v>121</v>
      </c>
      <c r="E17" s="113">
        <v>806300</v>
      </c>
      <c r="F17" s="161"/>
      <c r="G17" s="161"/>
      <c r="H17" s="114" t="str">
        <f t="shared" si="0"/>
        <v/>
      </c>
      <c r="I17" s="115" t="str">
        <f t="shared" si="1"/>
        <v/>
      </c>
      <c r="J17" s="68">
        <v>0.85299999999999998</v>
      </c>
      <c r="K17" s="161"/>
      <c r="L17" s="123">
        <f t="shared" si="8"/>
        <v>0</v>
      </c>
      <c r="M17" s="124">
        <f t="shared" si="2"/>
        <v>0</v>
      </c>
      <c r="N17" s="125">
        <f t="shared" si="3"/>
        <v>0</v>
      </c>
      <c r="O17" s="126">
        <f t="shared" si="4"/>
        <v>0</v>
      </c>
      <c r="P17" s="126">
        <f t="shared" si="9"/>
        <v>0</v>
      </c>
      <c r="Q17" s="126">
        <f t="shared" si="10"/>
        <v>0</v>
      </c>
      <c r="R17" s="135">
        <f t="shared" si="11"/>
        <v>0</v>
      </c>
      <c r="S17" s="135">
        <f t="shared" si="12"/>
        <v>0</v>
      </c>
      <c r="T17" s="135">
        <f t="shared" si="14"/>
        <v>0</v>
      </c>
      <c r="U17" s="135">
        <f t="shared" si="5"/>
        <v>0</v>
      </c>
      <c r="V17" s="135">
        <f t="shared" si="6"/>
        <v>0</v>
      </c>
      <c r="W17" s="135">
        <f t="shared" si="7"/>
        <v>0</v>
      </c>
      <c r="X17" s="135">
        <f t="shared" si="7"/>
        <v>0</v>
      </c>
      <c r="Y17" s="135">
        <f t="shared" si="7"/>
        <v>0</v>
      </c>
      <c r="Z17" s="135">
        <f t="shared" si="7"/>
        <v>0</v>
      </c>
      <c r="AA17" s="135">
        <f t="shared" si="7"/>
        <v>0</v>
      </c>
      <c r="AB17" s="135">
        <f t="shared" si="7"/>
        <v>0</v>
      </c>
      <c r="AC17" s="135">
        <f t="shared" si="7"/>
        <v>0</v>
      </c>
      <c r="AD17" s="86">
        <f t="shared" si="13"/>
        <v>0</v>
      </c>
      <c r="AE17" s="45"/>
      <c r="AF17" s="171"/>
      <c r="AG17" s="171"/>
      <c r="AH17" s="171"/>
      <c r="AI17" s="180"/>
      <c r="AJ17" s="171"/>
      <c r="AK17" s="171"/>
      <c r="AL17" s="180"/>
      <c r="AM17" s="170"/>
      <c r="AN17" s="116"/>
      <c r="AO17" s="116"/>
      <c r="AP17" s="113"/>
      <c r="AQ17" s="171"/>
      <c r="AR17" s="171"/>
    </row>
    <row r="18" spans="2:44" x14ac:dyDescent="0.35">
      <c r="B18" s="10">
        <v>14</v>
      </c>
      <c r="C18" s="116" t="s">
        <v>27</v>
      </c>
      <c r="D18" s="112" t="s">
        <v>28</v>
      </c>
      <c r="E18" s="113">
        <v>804000</v>
      </c>
      <c r="F18" s="161">
        <v>545.90661606757703</v>
      </c>
      <c r="G18" s="161">
        <v>11.575397305142401</v>
      </c>
      <c r="H18" s="114">
        <f t="shared" si="0"/>
        <v>47.160939851719526</v>
      </c>
      <c r="I18" s="115">
        <f t="shared" si="1"/>
        <v>0.67374565065512126</v>
      </c>
      <c r="J18" s="68">
        <v>0.71699999999999997</v>
      </c>
      <c r="K18" s="161">
        <v>62.875999999999998</v>
      </c>
      <c r="L18" s="131">
        <v>4028.7</v>
      </c>
      <c r="M18" s="124">
        <f t="shared" si="2"/>
        <v>4.8982537348282226E-3</v>
      </c>
      <c r="N18" s="125">
        <f t="shared" si="3"/>
        <v>1.4447031026607604E-3</v>
      </c>
      <c r="O18" s="126">
        <f t="shared" si="4"/>
        <v>1.9126342152985809E-3</v>
      </c>
      <c r="P18" s="126">
        <f t="shared" si="9"/>
        <v>2.1036711388072171E-3</v>
      </c>
      <c r="Q18" s="126">
        <f t="shared" si="10"/>
        <v>2.1741861493105863E-3</v>
      </c>
      <c r="R18" s="135">
        <f t="shared" si="11"/>
        <v>2.1991294670141714E-3</v>
      </c>
      <c r="S18" s="135">
        <f t="shared" si="12"/>
        <v>2.2078216414860852E-3</v>
      </c>
      <c r="T18" s="135">
        <f t="shared" si="14"/>
        <v>2.2108351048897301E-3</v>
      </c>
      <c r="U18" s="135">
        <f t="shared" si="5"/>
        <v>2.2118779802705602E-3</v>
      </c>
      <c r="V18" s="135">
        <f t="shared" si="6"/>
        <v>2.2122386690823781E-3</v>
      </c>
      <c r="W18" s="135">
        <f t="shared" si="7"/>
        <v>2.2123633904653772E-3</v>
      </c>
      <c r="X18" s="135">
        <f t="shared" si="7"/>
        <v>2.2124065142986038E-3</v>
      </c>
      <c r="Y18" s="135">
        <f t="shared" si="7"/>
        <v>2.2124214244756413E-3</v>
      </c>
      <c r="Z18" s="135">
        <f t="shared" si="7"/>
        <v>2.2124265796628628E-3</v>
      </c>
      <c r="AA18" s="135">
        <f t="shared" si="7"/>
        <v>2.2124283620612029E-3</v>
      </c>
      <c r="AB18" s="135">
        <f t="shared" si="7"/>
        <v>2.212428978322134E-3</v>
      </c>
      <c r="AC18" s="135">
        <f t="shared" si="7"/>
        <v>2.2124291913931393E-3</v>
      </c>
      <c r="AD18" s="86">
        <f t="shared" si="13"/>
        <v>0.22124291913931393</v>
      </c>
      <c r="AE18" s="45"/>
      <c r="AF18" s="184"/>
      <c r="AG18" s="180"/>
      <c r="AH18" s="180"/>
      <c r="AI18" s="180"/>
      <c r="AJ18" s="181"/>
      <c r="AK18" s="182"/>
      <c r="AL18" s="180"/>
      <c r="AM18" s="170"/>
      <c r="AN18" s="116"/>
      <c r="AO18" s="116"/>
      <c r="AP18" s="113"/>
      <c r="AQ18" s="171"/>
      <c r="AR18" s="171"/>
    </row>
    <row r="19" spans="2:44" x14ac:dyDescent="0.35">
      <c r="B19" s="10">
        <v>15</v>
      </c>
      <c r="C19" s="111" t="s">
        <v>83</v>
      </c>
      <c r="D19" s="112" t="s">
        <v>33</v>
      </c>
      <c r="E19" s="113">
        <v>890000</v>
      </c>
      <c r="F19" s="161">
        <v>546.18567262890201</v>
      </c>
      <c r="G19" s="161">
        <v>13.9051627802958</v>
      </c>
      <c r="H19" s="114">
        <f t="shared" si="0"/>
        <v>39.279344029173828</v>
      </c>
      <c r="I19" s="115">
        <f t="shared" si="1"/>
        <v>0.56114842671603726</v>
      </c>
      <c r="J19" s="68">
        <v>0.60399999999999998</v>
      </c>
      <c r="K19" s="161">
        <v>27.55</v>
      </c>
      <c r="L19" s="123">
        <v>443</v>
      </c>
      <c r="M19" s="124">
        <f t="shared" si="2"/>
        <v>4.8657088458881618E-4</v>
      </c>
      <c r="N19" s="125">
        <f t="shared" si="3"/>
        <v>1.4351042324156627E-4</v>
      </c>
      <c r="O19" s="126">
        <f t="shared" si="4"/>
        <v>1.8999263256119781E-4</v>
      </c>
      <c r="P19" s="126">
        <f t="shared" si="9"/>
        <v>2.0896939650455471E-4</v>
      </c>
      <c r="Q19" s="126">
        <f t="shared" si="10"/>
        <v>2.1597404609907667E-4</v>
      </c>
      <c r="R19" s="135">
        <f t="shared" si="11"/>
        <v>2.1845180507534812E-4</v>
      </c>
      <c r="S19" s="135">
        <f t="shared" si="12"/>
        <v>2.1931524728369123E-4</v>
      </c>
      <c r="T19" s="135">
        <f t="shared" si="14"/>
        <v>2.1961459142416651E-4</v>
      </c>
      <c r="U19" s="135">
        <f t="shared" si="5"/>
        <v>2.1971818605687199E-4</v>
      </c>
      <c r="V19" s="135">
        <f t="shared" si="6"/>
        <v>2.197540152898414E-4</v>
      </c>
      <c r="W19" s="135">
        <f t="shared" si="7"/>
        <v>2.1976640456100593E-4</v>
      </c>
      <c r="X19" s="135">
        <f t="shared" si="7"/>
        <v>2.1977068829204249E-4</v>
      </c>
      <c r="Y19" s="135">
        <f t="shared" si="7"/>
        <v>2.1977216940316513E-4</v>
      </c>
      <c r="Z19" s="135">
        <f t="shared" si="7"/>
        <v>2.1977268149669937E-4</v>
      </c>
      <c r="AA19" s="135">
        <f t="shared" si="7"/>
        <v>2.1977285855223627E-4</v>
      </c>
      <c r="AB19" s="135">
        <f t="shared" si="7"/>
        <v>2.1977291976887914E-4</v>
      </c>
      <c r="AC19" s="135">
        <f t="shared" si="7"/>
        <v>2.1977294093444844E-4</v>
      </c>
      <c r="AD19" s="86">
        <f t="shared" si="13"/>
        <v>2.1977294093444844E-2</v>
      </c>
      <c r="AE19" s="45"/>
      <c r="AF19" s="184"/>
      <c r="AG19" s="180"/>
      <c r="AH19" s="180"/>
      <c r="AI19" s="180"/>
      <c r="AJ19" s="181"/>
      <c r="AK19" s="182"/>
      <c r="AL19" s="185"/>
      <c r="AM19" s="170"/>
      <c r="AN19" s="116"/>
      <c r="AO19" s="116"/>
      <c r="AP19" s="113"/>
      <c r="AQ19" s="171"/>
      <c r="AR19" s="171"/>
    </row>
    <row r="20" spans="2:44" x14ac:dyDescent="0.35">
      <c r="B20" s="10">
        <v>16</v>
      </c>
      <c r="C20" s="116" t="s">
        <v>145</v>
      </c>
      <c r="D20" s="112" t="s">
        <v>32</v>
      </c>
      <c r="E20" s="113">
        <v>980000</v>
      </c>
      <c r="F20" s="161">
        <v>63.792341576932898</v>
      </c>
      <c r="G20" s="161">
        <v>1.70197618928699</v>
      </c>
      <c r="H20" s="114">
        <f t="shared" si="0"/>
        <v>37.481336095340716</v>
      </c>
      <c r="I20" s="115">
        <f t="shared" si="1"/>
        <v>0.53546191518610864</v>
      </c>
      <c r="J20" s="68">
        <v>0.70699999999999996</v>
      </c>
      <c r="K20" s="161">
        <v>84.14</v>
      </c>
      <c r="L20" s="123">
        <v>0</v>
      </c>
      <c r="M20" s="124">
        <f t="shared" si="2"/>
        <v>0</v>
      </c>
      <c r="N20" s="125">
        <f t="shared" si="3"/>
        <v>0</v>
      </c>
      <c r="O20" s="126">
        <f t="shared" si="4"/>
        <v>0</v>
      </c>
      <c r="P20" s="126">
        <f t="shared" si="9"/>
        <v>0</v>
      </c>
      <c r="Q20" s="126">
        <f t="shared" si="10"/>
        <v>0</v>
      </c>
      <c r="R20" s="135">
        <f t="shared" si="11"/>
        <v>0</v>
      </c>
      <c r="S20" s="135">
        <f t="shared" si="12"/>
        <v>0</v>
      </c>
      <c r="T20" s="135">
        <f t="shared" si="14"/>
        <v>0</v>
      </c>
      <c r="U20" s="135">
        <f t="shared" si="5"/>
        <v>0</v>
      </c>
      <c r="V20" s="135">
        <f t="shared" si="6"/>
        <v>0</v>
      </c>
      <c r="W20" s="135">
        <f t="shared" si="7"/>
        <v>0</v>
      </c>
      <c r="X20" s="135">
        <f t="shared" si="7"/>
        <v>0</v>
      </c>
      <c r="Y20" s="135">
        <f t="shared" si="7"/>
        <v>0</v>
      </c>
      <c r="Z20" s="135">
        <f t="shared" si="7"/>
        <v>0</v>
      </c>
      <c r="AA20" s="135">
        <f t="shared" si="7"/>
        <v>0</v>
      </c>
      <c r="AB20" s="135">
        <f t="shared" si="7"/>
        <v>0</v>
      </c>
      <c r="AC20" s="135">
        <f t="shared" si="7"/>
        <v>0</v>
      </c>
      <c r="AD20" s="86">
        <f t="shared" si="13"/>
        <v>0</v>
      </c>
      <c r="AE20" s="45"/>
      <c r="AF20" s="184"/>
      <c r="AG20" s="180"/>
      <c r="AH20" s="180"/>
      <c r="AI20" s="180"/>
      <c r="AJ20" s="181"/>
      <c r="AK20" s="182"/>
      <c r="AL20" s="180"/>
      <c r="AM20" s="170"/>
      <c r="AN20" s="116"/>
      <c r="AO20" s="116"/>
      <c r="AP20" s="113"/>
      <c r="AQ20" s="171"/>
      <c r="AR20" s="171"/>
    </row>
    <row r="21" spans="2:44" x14ac:dyDescent="0.35">
      <c r="B21" s="10">
        <v>17</v>
      </c>
      <c r="C21" s="116" t="s">
        <v>84</v>
      </c>
      <c r="D21" s="112" t="s">
        <v>34</v>
      </c>
      <c r="E21" s="113">
        <v>870000</v>
      </c>
      <c r="F21" s="161">
        <v>531.35236833179704</v>
      </c>
      <c r="G21" s="161">
        <v>12.4414212470938</v>
      </c>
      <c r="H21" s="114">
        <f t="shared" si="0"/>
        <v>42.708333539941506</v>
      </c>
      <c r="I21" s="115">
        <f t="shared" si="1"/>
        <v>0.610135295431664</v>
      </c>
      <c r="J21" s="68">
        <v>0.84</v>
      </c>
      <c r="K21" s="161">
        <v>69.12</v>
      </c>
      <c r="L21" s="123">
        <v>39</v>
      </c>
      <c r="M21" s="124">
        <f t="shared" si="2"/>
        <v>4.382054280915858E-5</v>
      </c>
      <c r="N21" s="125">
        <f t="shared" si="3"/>
        <v>1.2924539557146453E-5</v>
      </c>
      <c r="O21" s="126">
        <f t="shared" si="4"/>
        <v>1.7110724361613094E-5</v>
      </c>
      <c r="P21" s="126">
        <f t="shared" si="9"/>
        <v>1.8819770511102618E-5</v>
      </c>
      <c r="Q21" s="126">
        <f t="shared" si="10"/>
        <v>1.945060880648164E-5</v>
      </c>
      <c r="R21" s="135">
        <f t="shared" si="11"/>
        <v>1.9673755621729683E-5</v>
      </c>
      <c r="S21" s="135">
        <f t="shared" si="12"/>
        <v>1.9751517171873179E-5</v>
      </c>
      <c r="T21" s="135">
        <f t="shared" si="14"/>
        <v>1.9778476086085295E-5</v>
      </c>
      <c r="U21" s="135">
        <f t="shared" si="5"/>
        <v>1.9787805812077064E-5</v>
      </c>
      <c r="V21" s="135">
        <f t="shared" si="6"/>
        <v>1.9791032590532609E-5</v>
      </c>
      <c r="W21" s="135">
        <f t="shared" ref="W21:AC33" si="15">(1-W$34)-(1-W$34)*(1-$M21)</f>
        <v>1.9792148367503426E-5</v>
      </c>
      <c r="X21" s="135">
        <f t="shared" si="15"/>
        <v>1.9792534160012476E-5</v>
      </c>
      <c r="Y21" s="135">
        <f t="shared" si="15"/>
        <v>1.9792667548812481E-5</v>
      </c>
      <c r="Z21" s="135">
        <f t="shared" si="15"/>
        <v>1.9792713667921014E-5</v>
      </c>
      <c r="AA21" s="135">
        <f t="shared" si="15"/>
        <v>1.9792729613499205E-5</v>
      </c>
      <c r="AB21" s="135">
        <f t="shared" si="15"/>
        <v>1.9792735126700212E-5</v>
      </c>
      <c r="AC21" s="135">
        <f t="shared" si="15"/>
        <v>1.9792737032842123E-5</v>
      </c>
      <c r="AD21" s="86">
        <f t="shared" si="13"/>
        <v>1.9792737032842123E-3</v>
      </c>
      <c r="AE21" s="45"/>
      <c r="AF21" s="184"/>
      <c r="AG21" s="180"/>
      <c r="AH21" s="180"/>
      <c r="AI21" s="180"/>
      <c r="AJ21" s="181"/>
      <c r="AK21" s="182"/>
      <c r="AL21" s="180"/>
      <c r="AM21" s="170"/>
      <c r="AN21" s="116"/>
      <c r="AO21" s="116"/>
      <c r="AP21" s="113"/>
      <c r="AQ21" s="171"/>
      <c r="AR21" s="171"/>
    </row>
    <row r="22" spans="2:44" ht="16" customHeight="1" x14ac:dyDescent="0.35">
      <c r="B22" s="10">
        <v>18</v>
      </c>
      <c r="C22" s="116" t="s">
        <v>85</v>
      </c>
      <c r="D22" s="112" t="s">
        <v>35</v>
      </c>
      <c r="E22" s="113">
        <v>880000</v>
      </c>
      <c r="F22" s="161">
        <v>543.77295663699704</v>
      </c>
      <c r="G22" s="161">
        <v>13.808028867717001</v>
      </c>
      <c r="H22" s="114">
        <f t="shared" si="0"/>
        <v>39.380925535891038</v>
      </c>
      <c r="I22" s="115">
        <f t="shared" si="1"/>
        <v>0.56259962973601307</v>
      </c>
      <c r="J22" s="68">
        <v>0.60699999999999998</v>
      </c>
      <c r="K22" s="161">
        <v>232.03</v>
      </c>
      <c r="L22" s="131">
        <v>1600</v>
      </c>
      <c r="M22" s="124">
        <f t="shared" si="2"/>
        <v>1.7773367013504879E-3</v>
      </c>
      <c r="N22" s="125">
        <f t="shared" si="3"/>
        <v>5.2421209392572443E-4</v>
      </c>
      <c r="O22" s="126">
        <f t="shared" si="4"/>
        <v>6.9400140767272855E-4</v>
      </c>
      <c r="P22" s="126">
        <f t="shared" si="9"/>
        <v>7.6331936338636108E-4</v>
      </c>
      <c r="Q22" s="126">
        <f t="shared" si="10"/>
        <v>7.8890581173068908E-4</v>
      </c>
      <c r="R22" s="135">
        <f t="shared" si="11"/>
        <v>7.9795652172004461E-4</v>
      </c>
      <c r="S22" s="135">
        <f t="shared" si="12"/>
        <v>8.0111048669201379E-4</v>
      </c>
      <c r="T22" s="135">
        <f t="shared" si="14"/>
        <v>8.0220392516933137E-4</v>
      </c>
      <c r="U22" s="135">
        <f t="shared" si="5"/>
        <v>8.0258233363683651E-4</v>
      </c>
      <c r="V22" s="135">
        <f t="shared" si="6"/>
        <v>8.0271320996500028E-4</v>
      </c>
      <c r="W22" s="135">
        <f t="shared" si="15"/>
        <v>8.0275846525462713E-4</v>
      </c>
      <c r="X22" s="135">
        <f t="shared" si="15"/>
        <v>8.0277411278445454E-4</v>
      </c>
      <c r="Y22" s="135">
        <f t="shared" si="15"/>
        <v>8.0277952295843003E-4</v>
      </c>
      <c r="Z22" s="135">
        <f t="shared" si="15"/>
        <v>8.0278139352374378E-4</v>
      </c>
      <c r="AA22" s="135">
        <f t="shared" si="15"/>
        <v>8.0278204026890121E-4</v>
      </c>
      <c r="AB22" s="135">
        <f t="shared" si="15"/>
        <v>8.0278226387986429E-4</v>
      </c>
      <c r="AC22" s="135">
        <f t="shared" si="15"/>
        <v>8.0278234119290914E-4</v>
      </c>
      <c r="AD22" s="86">
        <f t="shared" si="13"/>
        <v>8.0278234119290914E-2</v>
      </c>
      <c r="AE22" s="45"/>
      <c r="AF22" s="184"/>
      <c r="AG22" s="180"/>
      <c r="AH22" s="180"/>
      <c r="AI22" s="180"/>
      <c r="AJ22" s="181"/>
      <c r="AK22" s="182"/>
      <c r="AL22" s="180"/>
      <c r="AM22" s="170"/>
      <c r="AN22" s="111"/>
      <c r="AO22" s="116"/>
      <c r="AP22" s="113"/>
      <c r="AQ22" s="171"/>
      <c r="AR22" s="171"/>
    </row>
    <row r="23" spans="2:44" ht="15.5" customHeight="1" x14ac:dyDescent="0.35">
      <c r="B23" s="10">
        <v>19</v>
      </c>
      <c r="C23" s="116" t="s">
        <v>86</v>
      </c>
      <c r="D23" s="112" t="s">
        <v>122</v>
      </c>
      <c r="E23" s="113">
        <v>876000</v>
      </c>
      <c r="F23" s="332"/>
      <c r="G23" s="161"/>
      <c r="H23" s="114" t="str">
        <f t="shared" si="0"/>
        <v/>
      </c>
      <c r="I23" s="115" t="str">
        <f t="shared" si="1"/>
        <v/>
      </c>
      <c r="J23" s="68">
        <v>0.89</v>
      </c>
      <c r="K23" s="161"/>
      <c r="L23" s="123">
        <f t="shared" si="8"/>
        <v>0</v>
      </c>
      <c r="M23" s="124">
        <f t="shared" si="2"/>
        <v>0</v>
      </c>
      <c r="N23" s="125">
        <f t="shared" si="3"/>
        <v>0</v>
      </c>
      <c r="O23" s="126">
        <f t="shared" si="4"/>
        <v>0</v>
      </c>
      <c r="P23" s="126">
        <f t="shared" si="9"/>
        <v>0</v>
      </c>
      <c r="Q23" s="126">
        <f t="shared" si="10"/>
        <v>0</v>
      </c>
      <c r="R23" s="135">
        <f t="shared" si="11"/>
        <v>0</v>
      </c>
      <c r="S23" s="135">
        <f t="shared" si="12"/>
        <v>0</v>
      </c>
      <c r="T23" s="135">
        <f t="shared" si="14"/>
        <v>0</v>
      </c>
      <c r="U23" s="135">
        <f t="shared" si="5"/>
        <v>0</v>
      </c>
      <c r="V23" s="135">
        <f t="shared" si="6"/>
        <v>0</v>
      </c>
      <c r="W23" s="135">
        <f t="shared" si="15"/>
        <v>0</v>
      </c>
      <c r="X23" s="135">
        <f t="shared" si="15"/>
        <v>0</v>
      </c>
      <c r="Y23" s="135">
        <f t="shared" si="15"/>
        <v>0</v>
      </c>
      <c r="Z23" s="135">
        <f t="shared" si="15"/>
        <v>0</v>
      </c>
      <c r="AA23" s="135">
        <f t="shared" si="15"/>
        <v>0</v>
      </c>
      <c r="AB23" s="135">
        <f t="shared" si="15"/>
        <v>0</v>
      </c>
      <c r="AC23" s="135">
        <f t="shared" si="15"/>
        <v>0</v>
      </c>
      <c r="AD23" s="86">
        <f t="shared" si="13"/>
        <v>0</v>
      </c>
      <c r="AE23" s="45"/>
      <c r="AF23" s="184"/>
      <c r="AG23" s="180"/>
      <c r="AH23" s="180"/>
      <c r="AI23" s="180"/>
      <c r="AJ23" s="181"/>
      <c r="AK23" s="182"/>
      <c r="AL23" s="180"/>
      <c r="AM23" s="170"/>
      <c r="AN23" s="111"/>
      <c r="AO23" s="116"/>
      <c r="AP23" s="113"/>
      <c r="AQ23" s="171"/>
      <c r="AR23" s="171"/>
    </row>
    <row r="24" spans="2:44" x14ac:dyDescent="0.35">
      <c r="B24" s="10">
        <v>20</v>
      </c>
      <c r="C24" s="116" t="s">
        <v>87</v>
      </c>
      <c r="D24" s="112" t="s">
        <v>123</v>
      </c>
      <c r="E24" s="113">
        <v>802000</v>
      </c>
      <c r="F24" s="332"/>
      <c r="G24" s="161"/>
      <c r="H24" s="114" t="str">
        <f t="shared" si="0"/>
        <v/>
      </c>
      <c r="I24" s="115" t="str">
        <f t="shared" si="1"/>
        <v/>
      </c>
      <c r="J24" s="68">
        <v>0.6</v>
      </c>
      <c r="K24" s="161"/>
      <c r="L24" s="123">
        <f t="shared" si="8"/>
        <v>0</v>
      </c>
      <c r="M24" s="124">
        <f t="shared" si="2"/>
        <v>0</v>
      </c>
      <c r="N24" s="125">
        <f t="shared" si="3"/>
        <v>0</v>
      </c>
      <c r="O24" s="126">
        <f>(1-O$34)-(1-O$34)*(1-M24)</f>
        <v>0</v>
      </c>
      <c r="P24" s="126">
        <f t="shared" si="9"/>
        <v>0</v>
      </c>
      <c r="Q24" s="126">
        <f t="shared" si="10"/>
        <v>0</v>
      </c>
      <c r="R24" s="135">
        <f t="shared" si="11"/>
        <v>0</v>
      </c>
      <c r="S24" s="135">
        <f t="shared" si="12"/>
        <v>0</v>
      </c>
      <c r="T24" s="135">
        <f t="shared" si="14"/>
        <v>0</v>
      </c>
      <c r="U24" s="135">
        <f t="shared" si="5"/>
        <v>0</v>
      </c>
      <c r="V24" s="135">
        <f t="shared" si="6"/>
        <v>0</v>
      </c>
      <c r="W24" s="135">
        <f t="shared" si="15"/>
        <v>0</v>
      </c>
      <c r="X24" s="135">
        <f t="shared" si="15"/>
        <v>0</v>
      </c>
      <c r="Y24" s="135">
        <f t="shared" si="15"/>
        <v>0</v>
      </c>
      <c r="Z24" s="135">
        <f t="shared" si="15"/>
        <v>0</v>
      </c>
      <c r="AA24" s="135">
        <f t="shared" si="15"/>
        <v>0</v>
      </c>
      <c r="AB24" s="135">
        <f t="shared" si="15"/>
        <v>0</v>
      </c>
      <c r="AC24" s="135">
        <f t="shared" si="15"/>
        <v>0</v>
      </c>
      <c r="AD24" s="86">
        <f t="shared" si="13"/>
        <v>0</v>
      </c>
      <c r="AE24" s="45"/>
      <c r="AF24" s="186"/>
      <c r="AG24" s="186"/>
      <c r="AH24" s="171"/>
      <c r="AI24" s="171"/>
      <c r="AJ24" s="171"/>
      <c r="AK24" s="171"/>
      <c r="AL24" s="171"/>
      <c r="AM24" s="170"/>
      <c r="AN24" s="111"/>
      <c r="AO24" s="116"/>
      <c r="AP24" s="113"/>
      <c r="AQ24" s="171"/>
      <c r="AR24" s="171"/>
    </row>
    <row r="25" spans="2:44" ht="13.5" customHeight="1" x14ac:dyDescent="0.35">
      <c r="B25" s="10">
        <v>21</v>
      </c>
      <c r="C25" s="111" t="s">
        <v>88</v>
      </c>
      <c r="D25" s="112" t="s">
        <v>124</v>
      </c>
      <c r="E25" s="113">
        <v>810000</v>
      </c>
      <c r="F25" s="332"/>
      <c r="G25" s="161"/>
      <c r="H25" s="114" t="str">
        <f t="shared" si="0"/>
        <v/>
      </c>
      <c r="I25" s="115" t="str">
        <f t="shared" si="1"/>
        <v/>
      </c>
      <c r="J25" s="68">
        <v>1.9079999999999999</v>
      </c>
      <c r="K25" s="161"/>
      <c r="L25" s="123">
        <f t="shared" si="8"/>
        <v>0</v>
      </c>
      <c r="M25" s="124">
        <f t="shared" si="2"/>
        <v>0</v>
      </c>
      <c r="N25" s="125">
        <f t="shared" si="3"/>
        <v>0</v>
      </c>
      <c r="O25" s="126">
        <f>(1-O$34)-(1-O$34)*(1-M25)</f>
        <v>0</v>
      </c>
      <c r="P25" s="126">
        <f t="shared" si="9"/>
        <v>0</v>
      </c>
      <c r="Q25" s="126">
        <f t="shared" si="10"/>
        <v>0</v>
      </c>
      <c r="R25" s="135">
        <f t="shared" si="11"/>
        <v>0</v>
      </c>
      <c r="S25" s="135">
        <f t="shared" si="12"/>
        <v>0</v>
      </c>
      <c r="T25" s="135">
        <f t="shared" si="14"/>
        <v>0</v>
      </c>
      <c r="U25" s="135">
        <f t="shared" si="5"/>
        <v>0</v>
      </c>
      <c r="V25" s="135">
        <f t="shared" si="6"/>
        <v>0</v>
      </c>
      <c r="W25" s="135">
        <f t="shared" si="15"/>
        <v>0</v>
      </c>
      <c r="X25" s="135">
        <f t="shared" si="15"/>
        <v>0</v>
      </c>
      <c r="Y25" s="135">
        <f t="shared" si="15"/>
        <v>0</v>
      </c>
      <c r="Z25" s="135">
        <f t="shared" si="15"/>
        <v>0</v>
      </c>
      <c r="AA25" s="135">
        <f t="shared" si="15"/>
        <v>0</v>
      </c>
      <c r="AB25" s="135">
        <f t="shared" si="15"/>
        <v>0</v>
      </c>
      <c r="AC25" s="135">
        <f t="shared" si="15"/>
        <v>0</v>
      </c>
      <c r="AD25" s="86">
        <f t="shared" si="13"/>
        <v>0</v>
      </c>
      <c r="AE25" s="45"/>
      <c r="AF25" s="186"/>
      <c r="AG25" s="186"/>
      <c r="AH25" s="171"/>
      <c r="AI25" s="171"/>
      <c r="AJ25" s="171"/>
      <c r="AK25" s="171"/>
      <c r="AL25" s="171"/>
      <c r="AM25" s="170"/>
      <c r="AN25" s="111"/>
      <c r="AO25" s="116"/>
      <c r="AP25" s="113"/>
      <c r="AQ25" s="171"/>
      <c r="AR25" s="171"/>
    </row>
    <row r="26" spans="2:44" ht="13.5" customHeight="1" x14ac:dyDescent="0.35">
      <c r="B26" s="10">
        <v>22</v>
      </c>
      <c r="C26" s="111" t="s">
        <v>89</v>
      </c>
      <c r="D26" s="112" t="s">
        <v>125</v>
      </c>
      <c r="E26" s="113">
        <v>868000</v>
      </c>
      <c r="F26" s="332"/>
      <c r="G26" s="161"/>
      <c r="H26" s="114" t="str">
        <f t="shared" si="0"/>
        <v/>
      </c>
      <c r="I26" s="115" t="str">
        <f t="shared" si="1"/>
        <v/>
      </c>
      <c r="J26" s="68">
        <v>0.7</v>
      </c>
      <c r="K26" s="161"/>
      <c r="L26" s="123">
        <f t="shared" si="8"/>
        <v>0</v>
      </c>
      <c r="M26" s="124">
        <f t="shared" si="2"/>
        <v>0</v>
      </c>
      <c r="N26" s="125">
        <f t="shared" si="3"/>
        <v>0</v>
      </c>
      <c r="O26" s="126">
        <f t="shared" ref="O26:O32" si="16">(1-O$34)-(1-O$34)*(1-M26)</f>
        <v>0</v>
      </c>
      <c r="P26" s="126">
        <f t="shared" si="9"/>
        <v>0</v>
      </c>
      <c r="Q26" s="126">
        <f t="shared" si="10"/>
        <v>0</v>
      </c>
      <c r="R26" s="135">
        <f t="shared" si="11"/>
        <v>0</v>
      </c>
      <c r="S26" s="135">
        <f t="shared" si="12"/>
        <v>0</v>
      </c>
      <c r="T26" s="135">
        <f t="shared" si="14"/>
        <v>0</v>
      </c>
      <c r="U26" s="135">
        <f t="shared" si="5"/>
        <v>0</v>
      </c>
      <c r="V26" s="135">
        <f t="shared" si="6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3"/>
        <v>0</v>
      </c>
      <c r="AE26" s="45"/>
      <c r="AF26" s="186"/>
      <c r="AG26" s="186"/>
      <c r="AH26" s="171"/>
      <c r="AI26" s="171"/>
      <c r="AJ26" s="171"/>
      <c r="AK26" s="171"/>
      <c r="AL26" s="171"/>
      <c r="AM26" s="170"/>
      <c r="AN26" s="111"/>
      <c r="AO26" s="116"/>
      <c r="AP26" s="113"/>
      <c r="AQ26" s="171"/>
      <c r="AR26" s="171"/>
    </row>
    <row r="27" spans="2:44" ht="13.5" customHeight="1" x14ac:dyDescent="0.35">
      <c r="B27" s="10">
        <v>23</v>
      </c>
      <c r="C27" s="111" t="s">
        <v>90</v>
      </c>
      <c r="D27" s="112" t="s">
        <v>126</v>
      </c>
      <c r="E27" s="113">
        <v>1020000</v>
      </c>
      <c r="F27" s="332"/>
      <c r="G27" s="161"/>
      <c r="H27" s="114" t="str">
        <f t="shared" si="0"/>
        <v/>
      </c>
      <c r="I27" s="115" t="str">
        <f t="shared" si="1"/>
        <v/>
      </c>
      <c r="J27" s="68">
        <v>0.85</v>
      </c>
      <c r="K27" s="161"/>
      <c r="L27" s="123">
        <f t="shared" si="8"/>
        <v>0</v>
      </c>
      <c r="M27" s="124">
        <f t="shared" si="2"/>
        <v>0</v>
      </c>
      <c r="N27" s="125">
        <f t="shared" si="3"/>
        <v>0</v>
      </c>
      <c r="O27" s="126">
        <f t="shared" si="16"/>
        <v>0</v>
      </c>
      <c r="P27" s="126">
        <f t="shared" si="9"/>
        <v>0</v>
      </c>
      <c r="Q27" s="126">
        <f t="shared" si="10"/>
        <v>0</v>
      </c>
      <c r="R27" s="135">
        <f t="shared" si="11"/>
        <v>0</v>
      </c>
      <c r="S27" s="135">
        <f t="shared" si="12"/>
        <v>0</v>
      </c>
      <c r="T27" s="135">
        <f t="shared" si="14"/>
        <v>0</v>
      </c>
      <c r="U27" s="135">
        <f t="shared" si="5"/>
        <v>0</v>
      </c>
      <c r="V27" s="135">
        <f t="shared" si="6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3"/>
        <v>0</v>
      </c>
      <c r="AE27" s="45"/>
      <c r="AF27" s="186"/>
      <c r="AG27" s="186"/>
      <c r="AH27" s="171"/>
      <c r="AI27" s="171"/>
      <c r="AJ27" s="171"/>
      <c r="AK27" s="171"/>
      <c r="AL27" s="171"/>
      <c r="AM27" s="170"/>
      <c r="AN27" s="111"/>
      <c r="AO27" s="116"/>
      <c r="AP27" s="113"/>
      <c r="AQ27" s="171"/>
      <c r="AR27" s="171"/>
    </row>
    <row r="28" spans="2:44" ht="13.5" customHeight="1" x14ac:dyDescent="0.35">
      <c r="B28" s="10">
        <v>24</v>
      </c>
      <c r="C28" s="111" t="s">
        <v>91</v>
      </c>
      <c r="D28" s="112" t="s">
        <v>127</v>
      </c>
      <c r="E28" s="113">
        <v>903000</v>
      </c>
      <c r="F28" s="332"/>
      <c r="G28" s="161"/>
      <c r="H28" s="114" t="str">
        <f t="shared" si="0"/>
        <v/>
      </c>
      <c r="I28" s="115" t="str">
        <f t="shared" si="1"/>
        <v/>
      </c>
      <c r="J28" s="68">
        <v>0.67900000000000005</v>
      </c>
      <c r="K28" s="161"/>
      <c r="L28" s="123">
        <f t="shared" si="8"/>
        <v>0</v>
      </c>
      <c r="M28" s="124">
        <f t="shared" si="2"/>
        <v>0</v>
      </c>
      <c r="N28" s="125">
        <f t="shared" si="3"/>
        <v>0</v>
      </c>
      <c r="O28" s="126">
        <f t="shared" si="16"/>
        <v>0</v>
      </c>
      <c r="P28" s="126">
        <f t="shared" si="9"/>
        <v>0</v>
      </c>
      <c r="Q28" s="126">
        <f t="shared" si="10"/>
        <v>0</v>
      </c>
      <c r="R28" s="135">
        <f t="shared" si="11"/>
        <v>0</v>
      </c>
      <c r="S28" s="135">
        <f t="shared" si="12"/>
        <v>0</v>
      </c>
      <c r="T28" s="135">
        <f t="shared" si="14"/>
        <v>0</v>
      </c>
      <c r="U28" s="135">
        <f t="shared" si="5"/>
        <v>0</v>
      </c>
      <c r="V28" s="135">
        <f t="shared" si="6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3"/>
        <v>0</v>
      </c>
      <c r="AE28" s="45"/>
      <c r="AF28" s="186"/>
      <c r="AG28" s="186"/>
      <c r="AH28" s="171"/>
      <c r="AI28" s="171"/>
      <c r="AJ28" s="171"/>
      <c r="AK28" s="171"/>
      <c r="AL28" s="171"/>
      <c r="AM28" s="170"/>
      <c r="AN28" s="111"/>
      <c r="AO28" s="116"/>
      <c r="AP28" s="113"/>
      <c r="AQ28" s="171"/>
      <c r="AR28" s="171"/>
    </row>
    <row r="29" spans="2:44" ht="13.5" customHeight="1" x14ac:dyDescent="0.35">
      <c r="B29" s="10">
        <v>25</v>
      </c>
      <c r="C29" s="111" t="s">
        <v>92</v>
      </c>
      <c r="D29" s="112" t="s">
        <v>128</v>
      </c>
      <c r="E29" s="113">
        <v>962400</v>
      </c>
      <c r="F29" s="332"/>
      <c r="G29" s="161"/>
      <c r="H29" s="114" t="str">
        <f t="shared" si="0"/>
        <v/>
      </c>
      <c r="I29" s="115" t="str">
        <f t="shared" si="1"/>
        <v/>
      </c>
      <c r="J29" s="68">
        <v>0.55300000000000005</v>
      </c>
      <c r="K29" s="161"/>
      <c r="L29" s="123">
        <f t="shared" si="8"/>
        <v>0</v>
      </c>
      <c r="M29" s="124">
        <f t="shared" si="2"/>
        <v>0</v>
      </c>
      <c r="N29" s="125">
        <f t="shared" si="3"/>
        <v>0</v>
      </c>
      <c r="O29" s="126">
        <f t="shared" si="16"/>
        <v>0</v>
      </c>
      <c r="P29" s="126">
        <f t="shared" si="9"/>
        <v>0</v>
      </c>
      <c r="Q29" s="126">
        <f t="shared" si="10"/>
        <v>0</v>
      </c>
      <c r="R29" s="135">
        <f t="shared" si="11"/>
        <v>0</v>
      </c>
      <c r="S29" s="135">
        <f t="shared" si="12"/>
        <v>0</v>
      </c>
      <c r="T29" s="135">
        <f t="shared" si="14"/>
        <v>0</v>
      </c>
      <c r="U29" s="135">
        <f t="shared" si="5"/>
        <v>0</v>
      </c>
      <c r="V29" s="135">
        <f t="shared" si="6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3"/>
        <v>0</v>
      </c>
      <c r="AE29" s="45"/>
      <c r="AF29" s="186"/>
      <c r="AG29" s="186"/>
      <c r="AH29" s="171"/>
      <c r="AI29" s="171"/>
      <c r="AJ29" s="171"/>
      <c r="AK29" s="171"/>
      <c r="AL29" s="171"/>
      <c r="AM29" s="170"/>
      <c r="AN29" s="111"/>
      <c r="AO29" s="116"/>
      <c r="AP29" s="113"/>
      <c r="AQ29" s="171"/>
      <c r="AR29" s="171"/>
    </row>
    <row r="30" spans="2:44" ht="13.5" customHeight="1" x14ac:dyDescent="0.35">
      <c r="B30" s="10">
        <v>26</v>
      </c>
      <c r="C30" s="111" t="s">
        <v>93</v>
      </c>
      <c r="D30" s="112" t="s">
        <v>129</v>
      </c>
      <c r="E30" s="113">
        <v>867000</v>
      </c>
      <c r="F30" s="332"/>
      <c r="G30" s="161"/>
      <c r="H30" s="114" t="str">
        <f t="shared" si="0"/>
        <v/>
      </c>
      <c r="I30" s="115" t="str">
        <f t="shared" si="1"/>
        <v/>
      </c>
      <c r="J30" s="68">
        <v>0.627</v>
      </c>
      <c r="K30" s="161"/>
      <c r="L30" s="123">
        <f t="shared" si="8"/>
        <v>0</v>
      </c>
      <c r="M30" s="124">
        <f t="shared" si="2"/>
        <v>0</v>
      </c>
      <c r="N30" s="125">
        <f t="shared" si="3"/>
        <v>0</v>
      </c>
      <c r="O30" s="126">
        <f t="shared" si="16"/>
        <v>0</v>
      </c>
      <c r="P30" s="126">
        <f t="shared" si="9"/>
        <v>0</v>
      </c>
      <c r="Q30" s="126">
        <f t="shared" si="10"/>
        <v>0</v>
      </c>
      <c r="R30" s="135">
        <f t="shared" si="11"/>
        <v>0</v>
      </c>
      <c r="S30" s="135">
        <f t="shared" si="12"/>
        <v>0</v>
      </c>
      <c r="T30" s="135">
        <f t="shared" si="14"/>
        <v>0</v>
      </c>
      <c r="U30" s="135">
        <f t="shared" si="5"/>
        <v>0</v>
      </c>
      <c r="V30" s="135">
        <f t="shared" si="6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3"/>
        <v>0</v>
      </c>
      <c r="AE30" s="45"/>
      <c r="AF30" s="186"/>
      <c r="AG30" s="186"/>
      <c r="AH30" s="171"/>
      <c r="AI30" s="171"/>
      <c r="AJ30" s="171"/>
      <c r="AK30" s="171"/>
      <c r="AL30" s="171"/>
      <c r="AM30" s="170"/>
      <c r="AN30" s="111"/>
      <c r="AO30" s="116"/>
      <c r="AP30" s="113"/>
      <c r="AQ30" s="171"/>
      <c r="AR30" s="171"/>
    </row>
    <row r="31" spans="2:44" ht="13.5" customHeight="1" x14ac:dyDescent="0.35">
      <c r="B31" s="10">
        <v>27</v>
      </c>
      <c r="C31" s="111" t="s">
        <v>94</v>
      </c>
      <c r="D31" s="112" t="s">
        <v>130</v>
      </c>
      <c r="E31" s="113">
        <v>862000</v>
      </c>
      <c r="F31" s="332"/>
      <c r="G31" s="161"/>
      <c r="H31" s="114" t="str">
        <f t="shared" si="0"/>
        <v/>
      </c>
      <c r="I31" s="115" t="str">
        <f t="shared" si="1"/>
        <v/>
      </c>
      <c r="J31" s="68">
        <v>0.61799999999999999</v>
      </c>
      <c r="K31" s="161"/>
      <c r="L31" s="123">
        <f t="shared" si="8"/>
        <v>0</v>
      </c>
      <c r="M31" s="124">
        <f t="shared" si="2"/>
        <v>0</v>
      </c>
      <c r="N31" s="125">
        <f t="shared" si="3"/>
        <v>0</v>
      </c>
      <c r="O31" s="126">
        <f t="shared" si="16"/>
        <v>0</v>
      </c>
      <c r="P31" s="126">
        <f t="shared" si="9"/>
        <v>0</v>
      </c>
      <c r="Q31" s="126">
        <f t="shared" si="10"/>
        <v>0</v>
      </c>
      <c r="R31" s="135">
        <f t="shared" si="11"/>
        <v>0</v>
      </c>
      <c r="S31" s="135">
        <f t="shared" si="12"/>
        <v>0</v>
      </c>
      <c r="T31" s="135">
        <f t="shared" si="14"/>
        <v>0</v>
      </c>
      <c r="U31" s="135">
        <f t="shared" si="5"/>
        <v>0</v>
      </c>
      <c r="V31" s="135">
        <f t="shared" si="6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3"/>
        <v>0</v>
      </c>
      <c r="AE31" s="45"/>
      <c r="AF31" s="186"/>
      <c r="AG31" s="186"/>
      <c r="AH31" s="171"/>
      <c r="AI31" s="171"/>
      <c r="AJ31" s="171"/>
      <c r="AK31" s="171"/>
      <c r="AL31" s="171"/>
      <c r="AM31" s="170"/>
      <c r="AN31" s="118"/>
      <c r="AO31" s="116"/>
      <c r="AP31" s="119"/>
      <c r="AQ31" s="171"/>
      <c r="AR31" s="171"/>
    </row>
    <row r="32" spans="2:44" ht="13.5" customHeight="1" x14ac:dyDescent="0.35">
      <c r="B32" s="10">
        <v>28</v>
      </c>
      <c r="C32" s="111" t="s">
        <v>95</v>
      </c>
      <c r="D32" s="112" t="s">
        <v>131</v>
      </c>
      <c r="E32" s="113">
        <v>1041900</v>
      </c>
      <c r="F32" s="332"/>
      <c r="G32" s="161"/>
      <c r="H32" s="114" t="str">
        <f t="shared" si="0"/>
        <v/>
      </c>
      <c r="I32" s="115" t="str">
        <f t="shared" si="1"/>
        <v/>
      </c>
      <c r="J32" s="68">
        <v>0.71499999999999997</v>
      </c>
      <c r="K32" s="161"/>
      <c r="L32" s="123">
        <f t="shared" si="8"/>
        <v>0</v>
      </c>
      <c r="M32" s="124">
        <f t="shared" si="2"/>
        <v>0</v>
      </c>
      <c r="N32" s="125">
        <f t="shared" si="3"/>
        <v>0</v>
      </c>
      <c r="O32" s="126">
        <f t="shared" si="16"/>
        <v>0</v>
      </c>
      <c r="P32" s="126">
        <f t="shared" si="9"/>
        <v>0</v>
      </c>
      <c r="Q32" s="126">
        <f t="shared" si="10"/>
        <v>0</v>
      </c>
      <c r="R32" s="135">
        <f t="shared" si="11"/>
        <v>0</v>
      </c>
      <c r="S32" s="135">
        <f t="shared" si="12"/>
        <v>0</v>
      </c>
      <c r="T32" s="135">
        <f t="shared" si="14"/>
        <v>0</v>
      </c>
      <c r="U32" s="135">
        <f t="shared" si="5"/>
        <v>0</v>
      </c>
      <c r="V32" s="135">
        <f t="shared" si="6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3"/>
        <v>0</v>
      </c>
      <c r="AE32" s="45"/>
      <c r="AF32" s="186"/>
      <c r="AG32" s="186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</row>
    <row r="33" spans="2:44" ht="12.75" customHeight="1" x14ac:dyDescent="0.35">
      <c r="B33" s="10">
        <v>29</v>
      </c>
      <c r="C33" s="111" t="s">
        <v>96</v>
      </c>
      <c r="D33" s="112" t="s">
        <v>132</v>
      </c>
      <c r="E33" s="113">
        <v>814000</v>
      </c>
      <c r="F33" s="332"/>
      <c r="G33" s="161"/>
      <c r="H33" s="114" t="str">
        <f t="shared" si="0"/>
        <v/>
      </c>
      <c r="I33" s="115" t="str">
        <f t="shared" si="1"/>
        <v/>
      </c>
      <c r="J33" s="68">
        <v>0.55900000000000005</v>
      </c>
      <c r="K33" s="161"/>
      <c r="L33" s="123">
        <f t="shared" si="8"/>
        <v>0</v>
      </c>
      <c r="M33" s="124">
        <f t="shared" si="2"/>
        <v>0</v>
      </c>
      <c r="N33" s="125">
        <f>(1-N$34)-(1-N$34)*(1-M33)</f>
        <v>0</v>
      </c>
      <c r="O33" s="126">
        <f>(1-O$34)-(1-O$34)*(1-M33)</f>
        <v>0</v>
      </c>
      <c r="P33" s="126">
        <f t="shared" si="9"/>
        <v>0</v>
      </c>
      <c r="Q33" s="126">
        <f t="shared" si="10"/>
        <v>0</v>
      </c>
      <c r="R33" s="135">
        <f t="shared" si="11"/>
        <v>0</v>
      </c>
      <c r="S33" s="135">
        <f t="shared" si="12"/>
        <v>0</v>
      </c>
      <c r="T33" s="135">
        <f t="shared" si="14"/>
        <v>0</v>
      </c>
      <c r="U33" s="135">
        <f t="shared" si="5"/>
        <v>0</v>
      </c>
      <c r="V33" s="135">
        <f t="shared" si="6"/>
        <v>0</v>
      </c>
      <c r="W33" s="135">
        <f t="shared" si="15"/>
        <v>0</v>
      </c>
      <c r="X33" s="135">
        <f t="shared" si="15"/>
        <v>0</v>
      </c>
      <c r="Y33" s="135">
        <f t="shared" si="15"/>
        <v>0</v>
      </c>
      <c r="Z33" s="135">
        <f t="shared" si="15"/>
        <v>0</v>
      </c>
      <c r="AA33" s="135">
        <f t="shared" si="15"/>
        <v>0</v>
      </c>
      <c r="AB33" s="135">
        <f t="shared" si="15"/>
        <v>0</v>
      </c>
      <c r="AC33" s="135">
        <f t="shared" si="15"/>
        <v>0</v>
      </c>
      <c r="AD33" s="86">
        <f t="shared" si="13"/>
        <v>0</v>
      </c>
      <c r="AE33" s="45"/>
      <c r="AF33" s="186"/>
      <c r="AG33" s="186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</row>
    <row r="34" spans="2:44" ht="12.75" customHeight="1" x14ac:dyDescent="0.35">
      <c r="B34" s="10">
        <v>30</v>
      </c>
      <c r="C34" s="118" t="s">
        <v>36</v>
      </c>
      <c r="D34" s="112" t="s">
        <v>37</v>
      </c>
      <c r="E34" s="119">
        <v>998230</v>
      </c>
      <c r="F34" s="113"/>
      <c r="G34" s="113"/>
      <c r="H34" s="113"/>
      <c r="I34" s="113"/>
      <c r="J34" s="70"/>
      <c r="K34" s="113"/>
      <c r="L34" s="168">
        <f>AD34</f>
        <v>54.832286950305367</v>
      </c>
      <c r="M34" s="132">
        <v>0</v>
      </c>
      <c r="N34" s="133">
        <f>(K36-E15)/(E34*N44*L40-L39)</f>
        <v>0.705057520318224</v>
      </c>
      <c r="O34" s="132">
        <f>(K36*L40-L39)/(E34*O44*L40-L39)</f>
        <v>0.60952732977078461</v>
      </c>
      <c r="P34" s="132">
        <f>(K36*L40-L39)/(E34*P44*L40-L39)</f>
        <v>0.57052630331307796</v>
      </c>
      <c r="Q34" s="132">
        <f>(K36*L40-L39)/(E34*Q44*L40-L39)</f>
        <v>0.55613035440540792</v>
      </c>
      <c r="R34" s="138">
        <f>(K36*L40-L39)/(E34*R44*L40-L39)</f>
        <v>0.5510380666118514</v>
      </c>
      <c r="S34" s="138">
        <f>(K36*L40-L39)/(E34*S44*L40-L39)</f>
        <v>0.5492635210406196</v>
      </c>
      <c r="T34" s="138">
        <f>(K36*L40-L39)/(E34*T44*L40-L39)</f>
        <v>0.54864830925969577</v>
      </c>
      <c r="U34" s="138">
        <f>(K36*L40-L39)/(E34*U44*L40-L39)</f>
        <v>0.54843540167317617</v>
      </c>
      <c r="V34" s="138">
        <f t="shared" ref="V34:AC34" si="17">($K36*$L40-$L39)/($E34*V44*$L40-$L39)</f>
        <v>0.54836176546905979</v>
      </c>
      <c r="W34" s="138">
        <f t="shared" si="17"/>
        <v>0.54833630305128156</v>
      </c>
      <c r="X34" s="138">
        <f t="shared" si="17"/>
        <v>0.54832749913144652</v>
      </c>
      <c r="Y34" s="138">
        <f t="shared" si="17"/>
        <v>0.54832445515335393</v>
      </c>
      <c r="Z34" s="138">
        <f t="shared" si="17"/>
        <v>0.54832340269925517</v>
      </c>
      <c r="AA34" s="138">
        <f t="shared" si="17"/>
        <v>0.54832303881481048</v>
      </c>
      <c r="AB34" s="138">
        <f t="shared" si="17"/>
        <v>0.54832291300243496</v>
      </c>
      <c r="AC34" s="138">
        <f t="shared" si="17"/>
        <v>0.54832286950305364</v>
      </c>
      <c r="AD34" s="88">
        <f t="shared" si="13"/>
        <v>54.832286950305367</v>
      </c>
      <c r="AF34" s="186"/>
      <c r="AG34" s="186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</row>
    <row r="35" spans="2:44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45</v>
      </c>
      <c r="K35" s="120"/>
      <c r="L35" s="165">
        <f>AD15</f>
        <v>44.154707013690405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86"/>
      <c r="AG35" s="186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</row>
    <row r="36" spans="2:44" ht="13.5" customHeight="1" thickBot="1" x14ac:dyDescent="0.4">
      <c r="B36" s="62"/>
      <c r="C36" s="121" t="s">
        <v>144</v>
      </c>
      <c r="D36" s="122" t="s">
        <v>97</v>
      </c>
      <c r="E36" s="121"/>
      <c r="F36" s="122"/>
      <c r="G36" s="121"/>
      <c r="H36" s="122"/>
      <c r="I36" s="121"/>
      <c r="J36" s="162"/>
      <c r="K36" s="334">
        <f>WS_Tables!D62*1000000</f>
        <v>939560</v>
      </c>
      <c r="L36" s="222">
        <f>L35-J35</f>
        <v>-0.8452929863095946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44"/>
      <c r="AG36" s="44"/>
    </row>
    <row r="37" spans="2:44" ht="15" customHeight="1" x14ac:dyDescent="0.35">
      <c r="B37" s="20"/>
      <c r="C37" s="11"/>
      <c r="D37" s="11"/>
      <c r="F37" s="54"/>
      <c r="H37" s="55"/>
      <c r="I37" s="56"/>
      <c r="J37" s="14"/>
      <c r="K37" s="14"/>
      <c r="T37" s="98"/>
      <c r="U37" s="98"/>
      <c r="V37" s="98"/>
      <c r="AD37" s="14"/>
      <c r="AF37" s="44"/>
      <c r="AG37" s="44"/>
    </row>
    <row r="38" spans="2:44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44"/>
      <c r="AG38" s="44"/>
    </row>
    <row r="39" spans="2:44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808010.49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44"/>
      <c r="AG39" s="44"/>
    </row>
    <row r="40" spans="2:44" ht="15.75" hidden="1" customHeight="1" x14ac:dyDescent="0.35">
      <c r="B40" s="20"/>
      <c r="C40" s="46" t="s">
        <v>39</v>
      </c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1.022981079949733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1.0000000000000002</v>
      </c>
      <c r="P40" s="74">
        <f t="shared" si="18"/>
        <v>1.0000000000000002</v>
      </c>
      <c r="Q40" s="74">
        <f t="shared" si="18"/>
        <v>1.0000000000000002</v>
      </c>
      <c r="R40" s="74">
        <f t="shared" si="18"/>
        <v>1.0000000000000002</v>
      </c>
      <c r="S40" s="74">
        <f t="shared" si="18"/>
        <v>1.0000000000000002</v>
      </c>
      <c r="T40" s="74">
        <f t="shared" si="18"/>
        <v>1.0000000000000002</v>
      </c>
      <c r="U40" s="74">
        <f t="shared" si="18"/>
        <v>1</v>
      </c>
      <c r="V40" s="74">
        <f t="shared" si="18"/>
        <v>1.0000000000000002</v>
      </c>
      <c r="W40" s="74">
        <f t="shared" si="18"/>
        <v>1.0000000000000002</v>
      </c>
      <c r="X40" s="74">
        <f t="shared" si="18"/>
        <v>1.0000000000000002</v>
      </c>
      <c r="Y40" s="74">
        <f t="shared" si="18"/>
        <v>1.0000000000000002</v>
      </c>
      <c r="Z40" s="74">
        <f t="shared" si="18"/>
        <v>1.0000000000000002</v>
      </c>
      <c r="AA40" s="74">
        <f t="shared" si="18"/>
        <v>1.0000000000000002</v>
      </c>
      <c r="AB40" s="74">
        <f t="shared" si="18"/>
        <v>1.0000000000000002</v>
      </c>
      <c r="AC40" s="74">
        <f t="shared" si="18"/>
        <v>1.0000000000000002</v>
      </c>
      <c r="AD40" s="23"/>
      <c r="AF40" s="44"/>
      <c r="AG40" s="44"/>
    </row>
    <row r="41" spans="2:44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44"/>
      <c r="AG41" s="44"/>
    </row>
    <row r="42" spans="2:44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44"/>
      <c r="AG42" s="44"/>
    </row>
    <row r="43" spans="2:44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44" ht="14.25" hidden="1" customHeight="1" x14ac:dyDescent="0.35">
      <c r="B44" s="14"/>
      <c r="C44" s="33"/>
      <c r="E44" s="93">
        <f t="shared" ref="E44:K44" si="19">IF($K36&gt;$K38,E46,E45)</f>
        <v>-1.1924916999999999</v>
      </c>
      <c r="F44" s="94">
        <f t="shared" si="19"/>
        <v>3.8829147000000002</v>
      </c>
      <c r="G44" s="94">
        <f t="shared" si="19"/>
        <v>-4.2836448999999996</v>
      </c>
      <c r="H44" s="94">
        <f t="shared" si="19"/>
        <v>1.5109299</v>
      </c>
      <c r="I44" s="93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1.0372970025323809</v>
      </c>
      <c r="P44" s="30">
        <f t="shared" si="20"/>
        <v>1.0541160804160641</v>
      </c>
      <c r="Q44" s="30">
        <f t="shared" si="20"/>
        <v>1.0609203736901878</v>
      </c>
      <c r="R44" s="30">
        <f t="shared" si="20"/>
        <v>1.0634123834423312</v>
      </c>
      <c r="S44" s="30">
        <f t="shared" si="20"/>
        <v>1.06429164846612</v>
      </c>
      <c r="T44" s="75">
        <f t="shared" si="20"/>
        <v>1.0645978059223551</v>
      </c>
      <c r="U44" s="75">
        <f t="shared" si="20"/>
        <v>1.0647039184378762</v>
      </c>
      <c r="V44" s="75">
        <f t="shared" si="20"/>
        <v>1.0647406376830808</v>
      </c>
      <c r="W44" s="75">
        <f t="shared" si="20"/>
        <v>1.0647533370032702</v>
      </c>
      <c r="X44" s="75">
        <f t="shared" si="20"/>
        <v>1.0647577282117084</v>
      </c>
      <c r="Y44" s="75">
        <f t="shared" si="20"/>
        <v>1.064759246516209</v>
      </c>
      <c r="Z44" s="75">
        <f t="shared" si="20"/>
        <v>1.06475977147325</v>
      </c>
      <c r="AA44" s="75">
        <f t="shared" si="20"/>
        <v>1.0647599529768375</v>
      </c>
      <c r="AB44" s="75">
        <f t="shared" si="20"/>
        <v>1.0647600157314243</v>
      </c>
      <c r="AC44" s="75">
        <f t="shared" si="20"/>
        <v>1.0647600374287058</v>
      </c>
      <c r="AF44" s="109"/>
      <c r="AG44" s="109"/>
      <c r="AH44" s="109"/>
      <c r="AI44" s="109"/>
      <c r="AJ44" s="109"/>
    </row>
    <row r="45" spans="2:44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44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44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44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326" t="s">
        <v>114</v>
      </c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8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33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33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33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33" x14ac:dyDescent="0.35">
      <c r="F68" s="107"/>
      <c r="G68" s="107"/>
      <c r="H68" s="108"/>
      <c r="T68" s="14"/>
      <c r="AF68" s="105"/>
      <c r="AG68" s="105"/>
    </row>
    <row r="69" spans="3:33" x14ac:dyDescent="0.35">
      <c r="F69" s="103"/>
      <c r="G69" s="103"/>
      <c r="H69" s="103"/>
      <c r="I69" s="103"/>
      <c r="T69" s="14"/>
      <c r="AF69" s="105"/>
      <c r="AG69" s="105"/>
    </row>
    <row r="70" spans="3:33" x14ac:dyDescent="0.35">
      <c r="T70" s="14"/>
      <c r="AF70" s="105"/>
      <c r="AG70" s="105"/>
    </row>
    <row r="71" spans="3:33" x14ac:dyDescent="0.35">
      <c r="T71" s="14"/>
      <c r="AF71" s="105"/>
      <c r="AG71" s="105"/>
    </row>
    <row r="72" spans="3:33" x14ac:dyDescent="0.35">
      <c r="T72" s="14"/>
      <c r="AF72" s="105"/>
      <c r="AG72" s="105"/>
    </row>
    <row r="73" spans="3:33" x14ac:dyDescent="0.35">
      <c r="T73" s="14"/>
      <c r="AF73" s="105"/>
      <c r="AG73" s="105"/>
    </row>
    <row r="74" spans="3:33" x14ac:dyDescent="0.35">
      <c r="T74" s="14"/>
      <c r="AF74" s="106"/>
      <c r="AG74" s="105"/>
    </row>
    <row r="75" spans="3:33" x14ac:dyDescent="0.35">
      <c r="T75" s="14"/>
      <c r="AF75" s="106"/>
      <c r="AG75" s="105"/>
    </row>
    <row r="76" spans="3:33" x14ac:dyDescent="0.35">
      <c r="T76" s="14"/>
      <c r="AF76" s="106"/>
      <c r="AG76" s="105"/>
    </row>
    <row r="77" spans="3:33" x14ac:dyDescent="0.35">
      <c r="T77" s="14"/>
      <c r="AF77" s="106"/>
      <c r="AG77" s="105"/>
    </row>
    <row r="78" spans="3:33" x14ac:dyDescent="0.35">
      <c r="T78" s="14"/>
      <c r="AF78" s="106"/>
      <c r="AG78" s="105"/>
    </row>
    <row r="79" spans="3:33" x14ac:dyDescent="0.35">
      <c r="T79" s="14"/>
      <c r="AF79" s="106"/>
      <c r="AG79" s="105"/>
    </row>
    <row r="80" spans="3:33" x14ac:dyDescent="0.35">
      <c r="T80" s="14"/>
      <c r="AF80" s="106"/>
      <c r="AG80" s="105"/>
    </row>
    <row r="81" spans="20:33" x14ac:dyDescent="0.35">
      <c r="T81" s="14"/>
      <c r="AF81" s="106"/>
      <c r="AG81" s="105"/>
    </row>
    <row r="82" spans="20:33" x14ac:dyDescent="0.35">
      <c r="T82" s="14"/>
      <c r="AF82" s="106"/>
      <c r="AG82" s="105"/>
    </row>
    <row r="83" spans="20:33" x14ac:dyDescent="0.35">
      <c r="T83" s="14"/>
      <c r="AF83" s="106"/>
      <c r="AG83" s="105"/>
    </row>
    <row r="84" spans="20:33" x14ac:dyDescent="0.35">
      <c r="T84" s="14"/>
      <c r="AF84" s="106"/>
      <c r="AG84" s="105"/>
    </row>
    <row r="85" spans="20:33" x14ac:dyDescent="0.35">
      <c r="T85" s="14"/>
    </row>
    <row r="86" spans="20:33" x14ac:dyDescent="0.35">
      <c r="T86" s="14"/>
    </row>
    <row r="87" spans="20:33" x14ac:dyDescent="0.35">
      <c r="T87" s="14"/>
    </row>
    <row r="88" spans="20:33" x14ac:dyDescent="0.35">
      <c r="T88" s="14"/>
    </row>
    <row r="89" spans="20:33" x14ac:dyDescent="0.35">
      <c r="T89" s="14"/>
    </row>
  </sheetData>
  <sheetProtection password="CEE6" sheet="1" objects="1" scenarios="1"/>
  <mergeCells count="37">
    <mergeCell ref="C54:AH54"/>
    <mergeCell ref="C55:AG55"/>
    <mergeCell ref="C56:AG56"/>
    <mergeCell ref="C57:AG57"/>
    <mergeCell ref="C58:AG58"/>
    <mergeCell ref="F35:I35"/>
    <mergeCell ref="K2:L2"/>
    <mergeCell ref="B2:I2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AB3:AB4"/>
    <mergeCell ref="AC3:AC4"/>
    <mergeCell ref="AD3:AD4"/>
    <mergeCell ref="V3:V4"/>
    <mergeCell ref="W3:W4"/>
    <mergeCell ref="X3:X4"/>
    <mergeCell ref="Y3:Y4"/>
    <mergeCell ref="Z3:Z4"/>
    <mergeCell ref="AA3:AA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8769" r:id="rId4" name="Check Box 1">
              <controlPr defaultSize="0" autoFill="0" autoLine="0" autoPict="0">
                <anchor moveWithCells="1">
                  <from>
                    <xdr:col>9</xdr:col>
                    <xdr:colOff>133350</xdr:colOff>
                    <xdr:row>1</xdr:row>
                    <xdr:rowOff>0</xdr:rowOff>
                  </from>
                  <to>
                    <xdr:col>9</xdr:col>
                    <xdr:colOff>412750</xdr:colOff>
                    <xdr:row>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73" r:id="rId5" name="Check Box 5">
              <controlPr defaultSize="0" autoFill="0" autoLine="0" autoPict="0">
                <anchor moveWithCells="1">
                  <from>
                    <xdr:col>9</xdr:col>
                    <xdr:colOff>133350</xdr:colOff>
                    <xdr:row>1</xdr:row>
                    <xdr:rowOff>0</xdr:rowOff>
                  </from>
                  <to>
                    <xdr:col>9</xdr:col>
                    <xdr:colOff>412750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A2" zoomScale="70" zoomScaleNormal="70" workbookViewId="0">
      <selection activeCell="A2" sqref="A1:XFD1048576"/>
    </sheetView>
  </sheetViews>
  <sheetFormatPr defaultRowHeight="14.5" x14ac:dyDescent="0.35"/>
  <cols>
    <col min="1" max="1" width="1.7265625" customWidth="1"/>
    <col min="2" max="2" width="5.54296875" customWidth="1"/>
    <col min="3" max="3" width="14.453125" customWidth="1"/>
    <col min="4" max="4" width="15.54296875" customWidth="1"/>
    <col min="5" max="5" width="8" customWidth="1"/>
    <col min="6" max="6" width="8.54296875" customWidth="1"/>
    <col min="7" max="7" width="9.08984375" customWidth="1"/>
    <col min="8" max="8" width="8.26953125" customWidth="1"/>
    <col min="9" max="9" width="8.36328125" customWidth="1"/>
    <col min="10" max="11" width="9.54296875" customWidth="1"/>
    <col min="12" max="12" width="10.36328125" customWidth="1"/>
    <col min="13" max="13" width="13.453125" customWidth="1"/>
    <col min="14" max="14" width="13.26953125" customWidth="1"/>
    <col min="15" max="15" width="12.81640625" customWidth="1"/>
    <col min="16" max="16" width="11.6328125" customWidth="1"/>
    <col min="17" max="17" width="16.1796875" customWidth="1"/>
    <col min="18" max="18" width="14.90625" customWidth="1"/>
    <col min="19" max="19" width="14.54296875" customWidth="1"/>
    <col min="20" max="20" width="13.54296875" customWidth="1"/>
    <col min="21" max="21" width="13.6328125" customWidth="1"/>
    <col min="22" max="22" width="13.81640625" customWidth="1"/>
    <col min="23" max="23" width="13.26953125" customWidth="1"/>
    <col min="24" max="24" width="13.90625" customWidth="1"/>
    <col min="25" max="25" width="10.36328125" customWidth="1"/>
    <col min="26" max="26" width="13" customWidth="1"/>
    <col min="27" max="27" width="11.7265625" customWidth="1"/>
    <col min="28" max="28" width="13.6328125" customWidth="1"/>
    <col min="29" max="29" width="12.453125" customWidth="1"/>
    <col min="30" max="30" width="13" customWidth="1"/>
    <col min="31" max="31" width="4.7265625" customWidth="1"/>
  </cols>
  <sheetData>
    <row r="1" spans="2:31" ht="15" thickBot="1" x14ac:dyDescent="0.4"/>
    <row r="2" spans="2:31" ht="15" thickBot="1" x14ac:dyDescent="0.4">
      <c r="B2" s="228" t="s">
        <v>143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78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</row>
    <row r="3" spans="2:31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139</v>
      </c>
      <c r="H3" s="239" t="s">
        <v>6</v>
      </c>
      <c r="I3" s="241" t="s">
        <v>142</v>
      </c>
      <c r="J3" s="241" t="s">
        <v>141</v>
      </c>
      <c r="K3" s="226" t="s">
        <v>139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56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</row>
    <row r="4" spans="2:31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55"/>
      <c r="L4" s="254"/>
      <c r="M4" s="254"/>
      <c r="N4" s="254"/>
      <c r="O4" s="254"/>
      <c r="P4" s="254"/>
      <c r="Q4" s="257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45"/>
    </row>
    <row r="5" spans="2:31" x14ac:dyDescent="0.35">
      <c r="B5" s="6">
        <v>1</v>
      </c>
      <c r="C5" s="7" t="s">
        <v>9</v>
      </c>
      <c r="D5" s="7" t="s">
        <v>10</v>
      </c>
      <c r="E5" s="92">
        <v>788000</v>
      </c>
      <c r="F5" s="329">
        <v>334.63330184682297</v>
      </c>
      <c r="G5" s="329">
        <v>2.4889949234631699</v>
      </c>
      <c r="H5" s="100">
        <f t="shared" ref="H5:H33" si="0">IF(G5=0,"",F5/G5)</f>
        <v>134.44515241566526</v>
      </c>
      <c r="I5" s="101">
        <f t="shared" ref="I5:I33" si="1">IF(G5=0,"",H5/H$15)</f>
        <v>1.9206961730729091</v>
      </c>
      <c r="J5" s="102">
        <v>1.9410000000000001</v>
      </c>
      <c r="K5" s="163">
        <v>581.5</v>
      </c>
      <c r="L5" s="191">
        <f t="shared" ref="L5:L33" si="2">IF(J$2=TRUE,J5*K5*F$15/K$15,IF(I5="",J5*K5*F$15/K$15,I5*K5*F$15/K$15))</f>
        <v>111.00091075162499</v>
      </c>
      <c r="M5" s="77">
        <f t="shared" ref="M5:M33" si="3">L5/E5/L$40</f>
        <v>1.3752635915854512E-4</v>
      </c>
      <c r="N5" s="85">
        <f t="shared" ref="N5:N32" si="4">(1-N$34)-(1-N$34)*(1-M5)</f>
        <v>3.5269128188020193E-5</v>
      </c>
      <c r="O5" s="35">
        <f t="shared" ref="O5:O23" si="5">(1-O$34)-(1-O$34)*(1-M5)</f>
        <v>4.6466424851510091E-5</v>
      </c>
      <c r="P5" s="35">
        <f>(1-P$34)-(1-P$34)*(1-M5)</f>
        <v>5.155148536717391E-5</v>
      </c>
      <c r="Q5" s="35">
        <f>(1-Q$34)-(1-Q$34)*(1-M5)</f>
        <v>5.3707280740167285E-5</v>
      </c>
      <c r="R5" s="139">
        <f>(1-R$34)-(1-R$34)*(1-M5)</f>
        <v>5.4585462200162915E-5</v>
      </c>
      <c r="S5" s="139">
        <f>(1-S$34)-(1-S$34)*(1-M5)</f>
        <v>5.4936977180009006E-5</v>
      </c>
      <c r="T5" s="85">
        <f>(1-T$34)-(1-T$34)*(1-M5)</f>
        <v>5.5076674068121889E-5</v>
      </c>
      <c r="U5" s="85">
        <f t="shared" ref="U5:U33" si="6">(1-U$34)-(1-U$34)*(1-M5)</f>
        <v>5.5132032270366338E-5</v>
      </c>
      <c r="V5" s="85">
        <f t="shared" ref="V5:V33" si="7">(1-V$34)-(1-V$34)*(1-M5)</f>
        <v>5.5153944244490383E-5</v>
      </c>
      <c r="W5" s="85">
        <f t="shared" ref="W5:AC20" si="8">(1-W$34)-(1-W$34)*(1-$M5)</f>
        <v>5.5162613556258844E-5</v>
      </c>
      <c r="X5" s="85">
        <f t="shared" si="8"/>
        <v>5.5166042891963141E-5</v>
      </c>
      <c r="Y5" s="85">
        <f t="shared" si="8"/>
        <v>5.5167399344524526E-5</v>
      </c>
      <c r="Z5" s="85">
        <f t="shared" si="8"/>
        <v>5.5167935865962914E-5</v>
      </c>
      <c r="AA5" s="85">
        <f t="shared" si="8"/>
        <v>5.5168148075379619E-5</v>
      </c>
      <c r="AB5" s="85">
        <f t="shared" si="8"/>
        <v>5.5168232009905616E-5</v>
      </c>
      <c r="AC5" s="85">
        <f t="shared" si="8"/>
        <v>5.5168265208183076E-5</v>
      </c>
      <c r="AD5" s="140">
        <f>100*AC5</f>
        <v>5.5168265208183076E-3</v>
      </c>
      <c r="AE5" s="45"/>
    </row>
    <row r="6" spans="2:31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7"/>
      <c r="G6" s="317"/>
      <c r="H6" s="8" t="str">
        <f t="shared" si="0"/>
        <v/>
      </c>
      <c r="I6" s="9" t="str">
        <f t="shared" si="1"/>
        <v/>
      </c>
      <c r="J6" s="68">
        <v>1.109</v>
      </c>
      <c r="K6" s="99"/>
      <c r="L6" s="123">
        <f t="shared" si="2"/>
        <v>0</v>
      </c>
      <c r="M6" s="124">
        <f t="shared" si="3"/>
        <v>0</v>
      </c>
      <c r="N6" s="125">
        <f t="shared" si="4"/>
        <v>0</v>
      </c>
      <c r="O6" s="126">
        <f t="shared" si="5"/>
        <v>0</v>
      </c>
      <c r="P6" s="126">
        <f t="shared" ref="P6:P33" si="9">(1-P$34)-(1-P$34)*(1-M6)</f>
        <v>0</v>
      </c>
      <c r="Q6" s="126">
        <f t="shared" ref="Q6:Q33" si="10">(1-Q$34)-(1-Q$34)*(1-M6)</f>
        <v>0</v>
      </c>
      <c r="R6" s="135">
        <f t="shared" ref="R6:R33" si="11">(1-R$34)-(1-R$34)*(1-M6)</f>
        <v>0</v>
      </c>
      <c r="S6" s="135">
        <f t="shared" ref="S6:S33" si="12">(1-S$34)-(1-S$34)*(1-M6)</f>
        <v>0</v>
      </c>
      <c r="T6" s="135">
        <f>(1-T$34)-(1-T$34)*(1-M6)</f>
        <v>0</v>
      </c>
      <c r="U6" s="135">
        <f t="shared" si="6"/>
        <v>0</v>
      </c>
      <c r="V6" s="136">
        <f t="shared" si="7"/>
        <v>0</v>
      </c>
      <c r="W6" s="136">
        <f t="shared" si="8"/>
        <v>0</v>
      </c>
      <c r="X6" s="136">
        <f t="shared" si="8"/>
        <v>0</v>
      </c>
      <c r="Y6" s="136">
        <f t="shared" si="8"/>
        <v>0</v>
      </c>
      <c r="Z6" s="136">
        <f t="shared" si="8"/>
        <v>0</v>
      </c>
      <c r="AA6" s="136">
        <f t="shared" si="8"/>
        <v>0</v>
      </c>
      <c r="AB6" s="136">
        <f t="shared" si="8"/>
        <v>0</v>
      </c>
      <c r="AC6" s="136">
        <f t="shared" si="8"/>
        <v>0</v>
      </c>
      <c r="AD6" s="86">
        <f t="shared" ref="AD6:AD34" si="13">100*AC6</f>
        <v>0</v>
      </c>
      <c r="AE6" s="45"/>
    </row>
    <row r="7" spans="2:31" x14ac:dyDescent="0.35">
      <c r="B7" s="10">
        <v>3</v>
      </c>
      <c r="C7" s="11" t="s">
        <v>13</v>
      </c>
      <c r="D7" s="89" t="s">
        <v>14</v>
      </c>
      <c r="E7" s="14">
        <v>916800</v>
      </c>
      <c r="F7" s="317"/>
      <c r="G7" s="317"/>
      <c r="H7" s="8" t="str">
        <f t="shared" si="0"/>
        <v/>
      </c>
      <c r="I7" s="9" t="str">
        <f t="shared" si="1"/>
        <v/>
      </c>
      <c r="J7" s="68">
        <v>1.321</v>
      </c>
      <c r="K7" s="99"/>
      <c r="L7" s="123">
        <f t="shared" si="2"/>
        <v>0</v>
      </c>
      <c r="M7" s="124">
        <f t="shared" si="3"/>
        <v>0</v>
      </c>
      <c r="N7" s="125">
        <f t="shared" si="4"/>
        <v>0</v>
      </c>
      <c r="O7" s="126">
        <f t="shared" si="5"/>
        <v>0</v>
      </c>
      <c r="P7" s="126">
        <f t="shared" si="9"/>
        <v>0</v>
      </c>
      <c r="Q7" s="126">
        <f t="shared" si="10"/>
        <v>0</v>
      </c>
      <c r="R7" s="135">
        <f t="shared" si="11"/>
        <v>0</v>
      </c>
      <c r="S7" s="135">
        <f t="shared" si="12"/>
        <v>0</v>
      </c>
      <c r="T7" s="135">
        <f>(1-T$34)-(1-T$34)*(1-M7)</f>
        <v>0</v>
      </c>
      <c r="U7" s="135">
        <f t="shared" si="6"/>
        <v>0</v>
      </c>
      <c r="V7" s="135">
        <f t="shared" si="7"/>
        <v>0</v>
      </c>
      <c r="W7" s="135">
        <f t="shared" si="8"/>
        <v>0</v>
      </c>
      <c r="X7" s="135">
        <f t="shared" si="8"/>
        <v>0</v>
      </c>
      <c r="Y7" s="135">
        <f t="shared" si="8"/>
        <v>0</v>
      </c>
      <c r="Z7" s="135">
        <f t="shared" si="8"/>
        <v>0</v>
      </c>
      <c r="AA7" s="135">
        <f t="shared" si="8"/>
        <v>0</v>
      </c>
      <c r="AB7" s="135">
        <f t="shared" si="8"/>
        <v>0</v>
      </c>
      <c r="AC7" s="135">
        <f t="shared" si="8"/>
        <v>0</v>
      </c>
      <c r="AD7" s="86">
        <f t="shared" si="13"/>
        <v>0</v>
      </c>
      <c r="AE7" s="45"/>
    </row>
    <row r="8" spans="2:31" x14ac:dyDescent="0.35">
      <c r="B8" s="10">
        <v>4</v>
      </c>
      <c r="C8" s="11" t="s">
        <v>11</v>
      </c>
      <c r="D8" s="89" t="s">
        <v>12</v>
      </c>
      <c r="E8" s="14">
        <v>789900</v>
      </c>
      <c r="F8" s="317"/>
      <c r="G8" s="317"/>
      <c r="H8" s="8" t="str">
        <f t="shared" si="0"/>
        <v/>
      </c>
      <c r="I8" s="9" t="str">
        <f t="shared" si="1"/>
        <v/>
      </c>
      <c r="J8" s="68">
        <v>1.3</v>
      </c>
      <c r="K8" s="99"/>
      <c r="L8" s="123">
        <f t="shared" si="2"/>
        <v>0</v>
      </c>
      <c r="M8" s="124">
        <f t="shared" si="3"/>
        <v>0</v>
      </c>
      <c r="N8" s="125">
        <f t="shared" si="4"/>
        <v>0</v>
      </c>
      <c r="O8" s="126">
        <f t="shared" si="5"/>
        <v>0</v>
      </c>
      <c r="P8" s="126">
        <f t="shared" si="9"/>
        <v>0</v>
      </c>
      <c r="Q8" s="126">
        <f t="shared" si="10"/>
        <v>0</v>
      </c>
      <c r="R8" s="135">
        <f t="shared" si="11"/>
        <v>0</v>
      </c>
      <c r="S8" s="135">
        <f t="shared" si="12"/>
        <v>0</v>
      </c>
      <c r="T8" s="135">
        <f>(1-T$34)-(1-T$34)*(1-M8)</f>
        <v>0</v>
      </c>
      <c r="U8" s="135">
        <f t="shared" si="6"/>
        <v>0</v>
      </c>
      <c r="V8" s="135">
        <f t="shared" si="7"/>
        <v>0</v>
      </c>
      <c r="W8" s="135">
        <f t="shared" si="8"/>
        <v>0</v>
      </c>
      <c r="X8" s="135">
        <f t="shared" si="8"/>
        <v>0</v>
      </c>
      <c r="Y8" s="135">
        <f t="shared" si="8"/>
        <v>0</v>
      </c>
      <c r="Z8" s="135">
        <f t="shared" si="8"/>
        <v>0</v>
      </c>
      <c r="AA8" s="135">
        <f t="shared" si="8"/>
        <v>0</v>
      </c>
      <c r="AB8" s="135">
        <f t="shared" si="8"/>
        <v>0</v>
      </c>
      <c r="AC8" s="135">
        <f t="shared" si="8"/>
        <v>0</v>
      </c>
      <c r="AD8" s="86">
        <f t="shared" si="13"/>
        <v>0</v>
      </c>
      <c r="AE8" s="45"/>
    </row>
    <row r="9" spans="2:31" x14ac:dyDescent="0.35">
      <c r="B9" s="10">
        <v>5</v>
      </c>
      <c r="C9" s="45" t="s">
        <v>81</v>
      </c>
      <c r="D9" s="89" t="s">
        <v>14</v>
      </c>
      <c r="E9" s="14">
        <v>917000</v>
      </c>
      <c r="F9" s="317"/>
      <c r="G9" s="317"/>
      <c r="H9" s="8" t="str">
        <f t="shared" si="0"/>
        <v/>
      </c>
      <c r="I9" s="9" t="str">
        <f t="shared" si="1"/>
        <v/>
      </c>
      <c r="J9" s="68">
        <v>1.1659999999999999</v>
      </c>
      <c r="K9" s="99"/>
      <c r="L9" s="123">
        <f t="shared" si="2"/>
        <v>0</v>
      </c>
      <c r="M9" s="124">
        <f t="shared" si="3"/>
        <v>0</v>
      </c>
      <c r="N9" s="125">
        <f t="shared" si="4"/>
        <v>0</v>
      </c>
      <c r="O9" s="126">
        <f t="shared" si="5"/>
        <v>0</v>
      </c>
      <c r="P9" s="126">
        <f t="shared" si="9"/>
        <v>0</v>
      </c>
      <c r="Q9" s="126">
        <f t="shared" si="10"/>
        <v>0</v>
      </c>
      <c r="R9" s="135">
        <f t="shared" si="11"/>
        <v>0</v>
      </c>
      <c r="S9" s="135">
        <f t="shared" si="12"/>
        <v>0</v>
      </c>
      <c r="T9" s="135">
        <f t="shared" ref="T9:T33" si="14">(1-T$34)-(1-T$34)*(1-M9)</f>
        <v>0</v>
      </c>
      <c r="U9" s="135">
        <f t="shared" si="6"/>
        <v>0</v>
      </c>
      <c r="V9" s="135">
        <f t="shared" si="7"/>
        <v>0</v>
      </c>
      <c r="W9" s="135">
        <f t="shared" si="8"/>
        <v>0</v>
      </c>
      <c r="X9" s="135">
        <f t="shared" si="8"/>
        <v>0</v>
      </c>
      <c r="Y9" s="135">
        <f t="shared" si="8"/>
        <v>0</v>
      </c>
      <c r="Z9" s="135">
        <f t="shared" si="8"/>
        <v>0</v>
      </c>
      <c r="AA9" s="135">
        <f t="shared" si="8"/>
        <v>0</v>
      </c>
      <c r="AB9" s="135">
        <f t="shared" si="8"/>
        <v>0</v>
      </c>
      <c r="AC9" s="135">
        <f t="shared" si="8"/>
        <v>0</v>
      </c>
      <c r="AD9" s="86">
        <f t="shared" si="13"/>
        <v>0</v>
      </c>
      <c r="AE9" s="45"/>
    </row>
    <row r="10" spans="2:31" x14ac:dyDescent="0.35">
      <c r="B10" s="10">
        <v>6</v>
      </c>
      <c r="C10" s="11" t="s">
        <v>15</v>
      </c>
      <c r="D10" s="89" t="s">
        <v>16</v>
      </c>
      <c r="E10" s="14">
        <v>932000</v>
      </c>
      <c r="F10" s="317">
        <v>491.675451431032</v>
      </c>
      <c r="G10" s="317">
        <v>5.2096791370411797</v>
      </c>
      <c r="H10" s="8">
        <f t="shared" si="0"/>
        <v>94.377300117234753</v>
      </c>
      <c r="I10" s="9">
        <f t="shared" si="1"/>
        <v>1.348283042587447</v>
      </c>
      <c r="J10" s="69">
        <v>1.5409999999999999</v>
      </c>
      <c r="K10" s="99">
        <v>345.5</v>
      </c>
      <c r="L10" s="169">
        <f t="shared" si="2"/>
        <v>46.296405807456118</v>
      </c>
      <c r="M10" s="124">
        <f t="shared" si="3"/>
        <v>4.8497235695958573E-5</v>
      </c>
      <c r="N10" s="125">
        <f t="shared" si="4"/>
        <v>1.243729008015837E-5</v>
      </c>
      <c r="O10" s="126">
        <f t="shared" si="5"/>
        <v>1.6385899923199165E-5</v>
      </c>
      <c r="P10" s="126">
        <f t="shared" si="9"/>
        <v>1.8179093459802509E-5</v>
      </c>
      <c r="Q10" s="126">
        <f t="shared" si="10"/>
        <v>1.8939312205923375E-5</v>
      </c>
      <c r="R10" s="135">
        <f t="shared" si="11"/>
        <v>1.9248993735399011E-5</v>
      </c>
      <c r="S10" s="135">
        <f t="shared" si="12"/>
        <v>1.9372951825580298E-5</v>
      </c>
      <c r="T10" s="135">
        <f t="shared" si="14"/>
        <v>1.9422214475650623E-5</v>
      </c>
      <c r="U10" s="135">
        <f t="shared" si="6"/>
        <v>1.9441735968073193E-5</v>
      </c>
      <c r="V10" s="135">
        <f t="shared" si="7"/>
        <v>1.9449462997145339E-5</v>
      </c>
      <c r="W10" s="135">
        <f t="shared" si="8"/>
        <v>1.9452520139517926E-5</v>
      </c>
      <c r="X10" s="135">
        <f t="shared" si="8"/>
        <v>1.9453729458940305E-5</v>
      </c>
      <c r="Y10" s="135">
        <f t="shared" si="8"/>
        <v>1.945420779780882E-5</v>
      </c>
      <c r="Z10" s="135">
        <f t="shared" si="8"/>
        <v>1.9454396996521073E-5</v>
      </c>
      <c r="AA10" s="135">
        <f t="shared" si="8"/>
        <v>1.9454471829938313E-5</v>
      </c>
      <c r="AB10" s="135">
        <f t="shared" si="8"/>
        <v>1.9454501428539661E-5</v>
      </c>
      <c r="AC10" s="135">
        <f t="shared" si="8"/>
        <v>1.94545131355639E-5</v>
      </c>
      <c r="AD10" s="86">
        <f t="shared" si="13"/>
        <v>1.94545131355639E-3</v>
      </c>
      <c r="AE10" s="45"/>
    </row>
    <row r="11" spans="2:31" x14ac:dyDescent="0.35">
      <c r="B11" s="10">
        <v>7</v>
      </c>
      <c r="C11" s="11" t="s">
        <v>17</v>
      </c>
      <c r="D11" s="89" t="s">
        <v>18</v>
      </c>
      <c r="E11" s="14">
        <v>902000</v>
      </c>
      <c r="F11" s="317">
        <v>475.79304603625701</v>
      </c>
      <c r="G11" s="317">
        <v>6.8336200208112601</v>
      </c>
      <c r="H11" s="8">
        <f t="shared" si="0"/>
        <v>69.625329559920829</v>
      </c>
      <c r="I11" s="9">
        <f t="shared" si="1"/>
        <v>0.99467404835265893</v>
      </c>
      <c r="J11" s="68">
        <v>1.085</v>
      </c>
      <c r="K11" s="99">
        <v>11805</v>
      </c>
      <c r="L11" s="127">
        <f t="shared" si="2"/>
        <v>1166.9840775286957</v>
      </c>
      <c r="M11" s="124">
        <f t="shared" si="3"/>
        <v>1.2631182616926078E-3</v>
      </c>
      <c r="N11" s="125">
        <f t="shared" si="4"/>
        <v>3.239312097028102E-4</v>
      </c>
      <c r="O11" s="126">
        <f t="shared" si="5"/>
        <v>4.2677338471419635E-4</v>
      </c>
      <c r="P11" s="126">
        <f t="shared" si="9"/>
        <v>4.7347739722836124E-4</v>
      </c>
      <c r="Q11" s="126">
        <f t="shared" si="10"/>
        <v>4.9327741608096165E-4</v>
      </c>
      <c r="R11" s="135">
        <f t="shared" si="11"/>
        <v>5.0134312105554191E-4</v>
      </c>
      <c r="S11" s="135">
        <f t="shared" si="12"/>
        <v>5.0457162934303135E-4</v>
      </c>
      <c r="T11" s="135">
        <f t="shared" si="14"/>
        <v>5.0585468294511715E-4</v>
      </c>
      <c r="U11" s="135">
        <f t="shared" si="6"/>
        <v>5.0636312333851574E-4</v>
      </c>
      <c r="V11" s="135">
        <f t="shared" si="7"/>
        <v>5.0656437504653651E-4</v>
      </c>
      <c r="W11" s="135">
        <f t="shared" si="8"/>
        <v>5.0664399880812061E-4</v>
      </c>
      <c r="X11" s="135">
        <f t="shared" si="8"/>
        <v>5.0667549572658288E-4</v>
      </c>
      <c r="Y11" s="135">
        <f t="shared" si="8"/>
        <v>5.0668795413855161E-4</v>
      </c>
      <c r="Z11" s="135">
        <f t="shared" si="8"/>
        <v>5.0669288184851391E-4</v>
      </c>
      <c r="AA11" s="135">
        <f t="shared" si="8"/>
        <v>5.066948308976027E-4</v>
      </c>
      <c r="AB11" s="135">
        <f t="shared" si="8"/>
        <v>5.0669560179844586E-4</v>
      </c>
      <c r="AC11" s="135">
        <f t="shared" si="8"/>
        <v>5.0669590670976428E-4</v>
      </c>
      <c r="AD11" s="86">
        <f t="shared" si="13"/>
        <v>5.0669590670976428E-2</v>
      </c>
      <c r="AE11" s="45"/>
    </row>
    <row r="12" spans="2:31" x14ac:dyDescent="0.35">
      <c r="B12" s="10">
        <v>8</v>
      </c>
      <c r="C12" s="11" t="s">
        <v>19</v>
      </c>
      <c r="D12" s="89" t="s">
        <v>20</v>
      </c>
      <c r="E12" s="14">
        <v>805000</v>
      </c>
      <c r="F12" s="317"/>
      <c r="G12" s="317"/>
      <c r="H12" s="8" t="str">
        <f t="shared" si="0"/>
        <v/>
      </c>
      <c r="I12" s="9" t="str">
        <f t="shared" si="1"/>
        <v/>
      </c>
      <c r="J12" s="68">
        <v>0.9</v>
      </c>
      <c r="K12" s="99"/>
      <c r="L12" s="123">
        <f t="shared" si="2"/>
        <v>0</v>
      </c>
      <c r="M12" s="124">
        <f t="shared" si="3"/>
        <v>0</v>
      </c>
      <c r="N12" s="125">
        <f t="shared" si="4"/>
        <v>0</v>
      </c>
      <c r="O12" s="126">
        <f t="shared" si="5"/>
        <v>0</v>
      </c>
      <c r="P12" s="126">
        <f t="shared" si="9"/>
        <v>0</v>
      </c>
      <c r="Q12" s="126">
        <f t="shared" si="10"/>
        <v>0</v>
      </c>
      <c r="R12" s="135">
        <f t="shared" si="11"/>
        <v>0</v>
      </c>
      <c r="S12" s="135">
        <f t="shared" si="12"/>
        <v>0</v>
      </c>
      <c r="T12" s="135">
        <f t="shared" si="14"/>
        <v>0</v>
      </c>
      <c r="U12" s="135">
        <f t="shared" si="6"/>
        <v>0</v>
      </c>
      <c r="V12" s="135">
        <f t="shared" si="7"/>
        <v>0</v>
      </c>
      <c r="W12" s="135">
        <f t="shared" si="8"/>
        <v>0</v>
      </c>
      <c r="X12" s="135">
        <f t="shared" si="8"/>
        <v>0</v>
      </c>
      <c r="Y12" s="135">
        <f t="shared" si="8"/>
        <v>0</v>
      </c>
      <c r="Z12" s="135">
        <f t="shared" si="8"/>
        <v>0</v>
      </c>
      <c r="AA12" s="135">
        <f t="shared" si="8"/>
        <v>0</v>
      </c>
      <c r="AB12" s="135">
        <f t="shared" si="8"/>
        <v>0</v>
      </c>
      <c r="AC12" s="135">
        <f t="shared" si="8"/>
        <v>0</v>
      </c>
      <c r="AD12" s="86">
        <f t="shared" si="13"/>
        <v>0</v>
      </c>
    </row>
    <row r="13" spans="2:31" x14ac:dyDescent="0.35">
      <c r="B13" s="10">
        <v>9</v>
      </c>
      <c r="C13" s="11" t="s">
        <v>21</v>
      </c>
      <c r="D13" s="89" t="s">
        <v>22</v>
      </c>
      <c r="E13" s="14">
        <v>792800</v>
      </c>
      <c r="F13" s="317">
        <v>537.27176198279199</v>
      </c>
      <c r="G13" s="317">
        <v>6.1632174892398499</v>
      </c>
      <c r="H13" s="8">
        <f t="shared" si="0"/>
        <v>87.173909231792706</v>
      </c>
      <c r="I13" s="9">
        <f t="shared" si="1"/>
        <v>1.2453747185740873</v>
      </c>
      <c r="J13" s="68">
        <v>1.347</v>
      </c>
      <c r="K13" s="99">
        <v>98989</v>
      </c>
      <c r="L13" s="127">
        <v>12251.948</v>
      </c>
      <c r="M13" s="124">
        <f t="shared" si="3"/>
        <v>1.5087841896157179E-2</v>
      </c>
      <c r="N13" s="125">
        <f t="shared" si="4"/>
        <v>3.8693311825592769E-3</v>
      </c>
      <c r="O13" s="126">
        <f t="shared" si="5"/>
        <v>5.0977723538155884E-3</v>
      </c>
      <c r="P13" s="126">
        <f t="shared" si="9"/>
        <v>5.6556478735517168E-3</v>
      </c>
      <c r="Q13" s="126">
        <f t="shared" si="10"/>
        <v>5.8921574412215683E-3</v>
      </c>
      <c r="R13" s="135">
        <f t="shared" si="11"/>
        <v>5.9885016119364809E-3</v>
      </c>
      <c r="S13" s="135">
        <f t="shared" si="12"/>
        <v>6.0270658731614302E-3</v>
      </c>
      <c r="T13" s="135">
        <f t="shared" si="14"/>
        <v>6.0423918410297817E-3</v>
      </c>
      <c r="U13" s="135">
        <f t="shared" si="6"/>
        <v>6.048465118965507E-3</v>
      </c>
      <c r="V13" s="135">
        <f t="shared" si="7"/>
        <v>6.0508690537701693E-3</v>
      </c>
      <c r="W13" s="135">
        <f t="shared" si="8"/>
        <v>6.0518201529368154E-3</v>
      </c>
      <c r="X13" s="135">
        <f t="shared" si="8"/>
        <v>6.0521963809916368E-3</v>
      </c>
      <c r="Y13" s="135">
        <f t="shared" si="8"/>
        <v>6.0523451956791541E-3</v>
      </c>
      <c r="Z13" s="135">
        <f t="shared" si="8"/>
        <v>6.0524040567623283E-3</v>
      </c>
      <c r="AA13" s="135">
        <f t="shared" si="8"/>
        <v>6.0524273379907179E-3</v>
      </c>
      <c r="AB13" s="135">
        <f t="shared" si="8"/>
        <v>6.052436546336748E-3</v>
      </c>
      <c r="AC13" s="135">
        <f t="shared" si="8"/>
        <v>6.05244018847656E-3</v>
      </c>
      <c r="AD13" s="86">
        <f t="shared" si="13"/>
        <v>0.605244018847656</v>
      </c>
      <c r="AE13" s="45"/>
    </row>
    <row r="14" spans="2:31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7">
        <v>524.45554671311299</v>
      </c>
      <c r="G14" s="317">
        <v>9.4583770650427308</v>
      </c>
      <c r="H14" s="8">
        <f t="shared" si="0"/>
        <v>55.44878821245679</v>
      </c>
      <c r="I14" s="9">
        <f t="shared" si="1"/>
        <v>0.7921466368079092</v>
      </c>
      <c r="J14" s="68">
        <v>0.86099999999999999</v>
      </c>
      <c r="K14" s="99">
        <v>140</v>
      </c>
      <c r="L14" s="123">
        <f t="shared" si="2"/>
        <v>11.021780820398364</v>
      </c>
      <c r="M14" s="124">
        <f t="shared" si="3"/>
        <v>1.3707799222263089E-5</v>
      </c>
      <c r="N14" s="125">
        <f t="shared" si="4"/>
        <v>3.5154142878912609E-6</v>
      </c>
      <c r="O14" s="126">
        <f t="shared" si="5"/>
        <v>4.6314933830893246E-6</v>
      </c>
      <c r="P14" s="126">
        <f t="shared" si="9"/>
        <v>5.1383415902717111E-6</v>
      </c>
      <c r="Q14" s="126">
        <f t="shared" si="10"/>
        <v>5.3532182897053637E-6</v>
      </c>
      <c r="R14" s="135">
        <f t="shared" si="11"/>
        <v>5.4407501287045967E-6</v>
      </c>
      <c r="S14" s="135">
        <f t="shared" si="12"/>
        <v>5.4757870249222407E-6</v>
      </c>
      <c r="T14" s="135">
        <f t="shared" si="14"/>
        <v>5.4897111693708034E-6</v>
      </c>
      <c r="U14" s="135">
        <f t="shared" si="6"/>
        <v>5.4952289415544087E-6</v>
      </c>
      <c r="V14" s="135">
        <f t="shared" si="7"/>
        <v>5.4974129952145567E-6</v>
      </c>
      <c r="W14" s="135">
        <f t="shared" si="8"/>
        <v>5.4982771000022801E-6</v>
      </c>
      <c r="X14" s="135">
        <f t="shared" si="8"/>
        <v>5.4986189155226128E-6</v>
      </c>
      <c r="Y14" s="135">
        <f t="shared" si="8"/>
        <v>5.4987541185380628E-6</v>
      </c>
      <c r="Z14" s="135">
        <f t="shared" si="8"/>
        <v>5.498807595760713E-6</v>
      </c>
      <c r="AA14" s="135">
        <f t="shared" si="8"/>
        <v>5.4988287475077335E-6</v>
      </c>
      <c r="AB14" s="135">
        <f t="shared" si="8"/>
        <v>5.4988371135933356E-6</v>
      </c>
      <c r="AC14" s="135">
        <f t="shared" si="8"/>
        <v>5.4988404226130605E-6</v>
      </c>
      <c r="AD14" s="86">
        <f t="shared" si="13"/>
        <v>5.4988404226130605E-4</v>
      </c>
      <c r="AE14" s="45"/>
    </row>
    <row r="15" spans="2:31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35">
        <v>789300</v>
      </c>
      <c r="G15" s="320">
        <v>11276.0145097638</v>
      </c>
      <c r="H15" s="8">
        <f t="shared" si="0"/>
        <v>69.998136248986924</v>
      </c>
      <c r="I15" s="9">
        <f t="shared" si="1"/>
        <v>1</v>
      </c>
      <c r="J15" s="68">
        <v>1</v>
      </c>
      <c r="K15" s="99">
        <v>7941891.5225156704</v>
      </c>
      <c r="L15" s="127">
        <f t="shared" si="2"/>
        <v>789299.99999999988</v>
      </c>
      <c r="M15" s="128">
        <f t="shared" si="3"/>
        <v>0.97634235102333966</v>
      </c>
      <c r="N15" s="129">
        <f t="shared" si="4"/>
        <v>0.25038649859063228</v>
      </c>
      <c r="O15" s="130">
        <f t="shared" si="5"/>
        <v>0.3298795864353381</v>
      </c>
      <c r="P15" s="130">
        <f t="shared" si="9"/>
        <v>0.36598001088744314</v>
      </c>
      <c r="Q15" s="130">
        <f t="shared" si="10"/>
        <v>0.38128467201310745</v>
      </c>
      <c r="R15" s="137">
        <f t="shared" si="11"/>
        <v>0.3875191550353046</v>
      </c>
      <c r="S15" s="137">
        <f t="shared" si="12"/>
        <v>0.39001466908754523</v>
      </c>
      <c r="T15" s="137">
        <f t="shared" si="14"/>
        <v>0.39100642069809938</v>
      </c>
      <c r="U15" s="137">
        <f t="shared" si="6"/>
        <v>0.39139942577457132</v>
      </c>
      <c r="V15" s="137">
        <f t="shared" si="7"/>
        <v>0.39155498568665403</v>
      </c>
      <c r="W15" s="137">
        <f t="shared" si="8"/>
        <v>0.39161653182445227</v>
      </c>
      <c r="X15" s="137">
        <f t="shared" si="8"/>
        <v>0.39164087774390755</v>
      </c>
      <c r="Y15" s="137">
        <f t="shared" si="8"/>
        <v>0.3916505076222474</v>
      </c>
      <c r="Z15" s="137">
        <f t="shared" si="8"/>
        <v>0.39165431655454991</v>
      </c>
      <c r="AA15" s="137">
        <f t="shared" si="8"/>
        <v>0.39165582309534042</v>
      </c>
      <c r="AB15" s="137">
        <f t="shared" si="8"/>
        <v>0.39165641897235426</v>
      </c>
      <c r="AC15" s="137">
        <f t="shared" si="8"/>
        <v>0.39165665465717775</v>
      </c>
      <c r="AD15" s="87">
        <f t="shared" si="13"/>
        <v>39.165665465717773</v>
      </c>
      <c r="AE15" s="78"/>
    </row>
    <row r="16" spans="2:31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7"/>
      <c r="G16" s="317"/>
      <c r="H16" s="8" t="str">
        <f t="shared" si="0"/>
        <v/>
      </c>
      <c r="I16" s="9" t="str">
        <f t="shared" si="1"/>
        <v/>
      </c>
      <c r="J16" s="68">
        <v>2.0190000000000001</v>
      </c>
      <c r="K16" s="99"/>
      <c r="L16" s="123">
        <f t="shared" si="2"/>
        <v>0</v>
      </c>
      <c r="M16" s="124">
        <f t="shared" si="3"/>
        <v>0</v>
      </c>
      <c r="N16" s="125">
        <f t="shared" si="4"/>
        <v>0</v>
      </c>
      <c r="O16" s="126">
        <f t="shared" si="5"/>
        <v>0</v>
      </c>
      <c r="P16" s="126">
        <f t="shared" si="9"/>
        <v>0</v>
      </c>
      <c r="Q16" s="126">
        <f t="shared" si="10"/>
        <v>0</v>
      </c>
      <c r="R16" s="135">
        <f t="shared" si="11"/>
        <v>0</v>
      </c>
      <c r="S16" s="135">
        <f t="shared" si="12"/>
        <v>0</v>
      </c>
      <c r="T16" s="135">
        <f t="shared" si="14"/>
        <v>0</v>
      </c>
      <c r="U16" s="135">
        <f t="shared" si="6"/>
        <v>0</v>
      </c>
      <c r="V16" s="135">
        <f t="shared" si="7"/>
        <v>0</v>
      </c>
      <c r="W16" s="135">
        <f t="shared" si="8"/>
        <v>0</v>
      </c>
      <c r="X16" s="135">
        <f t="shared" si="8"/>
        <v>0</v>
      </c>
      <c r="Y16" s="135">
        <f t="shared" si="8"/>
        <v>0</v>
      </c>
      <c r="Z16" s="135">
        <f t="shared" si="8"/>
        <v>0</v>
      </c>
      <c r="AA16" s="135">
        <f t="shared" si="8"/>
        <v>0</v>
      </c>
      <c r="AB16" s="135">
        <f t="shared" si="8"/>
        <v>0</v>
      </c>
      <c r="AC16" s="135">
        <f t="shared" si="8"/>
        <v>0</v>
      </c>
      <c r="AD16" s="86">
        <f t="shared" si="13"/>
        <v>0</v>
      </c>
      <c r="AE16" s="45"/>
    </row>
    <row r="17" spans="2:31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7"/>
      <c r="G17" s="317"/>
      <c r="H17" s="8" t="str">
        <f t="shared" si="0"/>
        <v/>
      </c>
      <c r="I17" s="9" t="str">
        <f t="shared" si="1"/>
        <v/>
      </c>
      <c r="J17" s="68">
        <v>0.85299999999999998</v>
      </c>
      <c r="K17" s="99"/>
      <c r="L17" s="123">
        <f t="shared" si="2"/>
        <v>0</v>
      </c>
      <c r="M17" s="124">
        <f t="shared" si="3"/>
        <v>0</v>
      </c>
      <c r="N17" s="125">
        <f t="shared" si="4"/>
        <v>0</v>
      </c>
      <c r="O17" s="126">
        <f t="shared" si="5"/>
        <v>0</v>
      </c>
      <c r="P17" s="126">
        <f t="shared" si="9"/>
        <v>0</v>
      </c>
      <c r="Q17" s="126">
        <f t="shared" si="10"/>
        <v>0</v>
      </c>
      <c r="R17" s="135">
        <f t="shared" si="11"/>
        <v>0</v>
      </c>
      <c r="S17" s="135">
        <f t="shared" si="12"/>
        <v>0</v>
      </c>
      <c r="T17" s="135">
        <f t="shared" si="14"/>
        <v>0</v>
      </c>
      <c r="U17" s="135">
        <f t="shared" si="6"/>
        <v>0</v>
      </c>
      <c r="V17" s="135">
        <f t="shared" si="7"/>
        <v>0</v>
      </c>
      <c r="W17" s="135">
        <f t="shared" si="8"/>
        <v>0</v>
      </c>
      <c r="X17" s="135">
        <f t="shared" si="8"/>
        <v>0</v>
      </c>
      <c r="Y17" s="135">
        <f t="shared" si="8"/>
        <v>0</v>
      </c>
      <c r="Z17" s="135">
        <f t="shared" si="8"/>
        <v>0</v>
      </c>
      <c r="AA17" s="135">
        <f t="shared" si="8"/>
        <v>0</v>
      </c>
      <c r="AB17" s="135">
        <f t="shared" si="8"/>
        <v>0</v>
      </c>
      <c r="AC17" s="135">
        <f t="shared" si="8"/>
        <v>0</v>
      </c>
      <c r="AD17" s="86">
        <f t="shared" si="13"/>
        <v>0</v>
      </c>
      <c r="AE17" s="45"/>
    </row>
    <row r="18" spans="2:31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7">
        <v>545.90661606757703</v>
      </c>
      <c r="G18" s="317">
        <v>11.575397305142401</v>
      </c>
      <c r="H18" s="8">
        <f t="shared" si="0"/>
        <v>47.160939851719526</v>
      </c>
      <c r="I18" s="9">
        <f t="shared" si="1"/>
        <v>0.67374565065512126</v>
      </c>
      <c r="J18" s="68">
        <v>0.71699999999999997</v>
      </c>
      <c r="K18" s="99">
        <v>62963.154092339129</v>
      </c>
      <c r="L18" s="131">
        <f t="shared" si="2"/>
        <v>4216</v>
      </c>
      <c r="M18" s="124">
        <f t="shared" si="3"/>
        <v>5.1195309697009035E-3</v>
      </c>
      <c r="N18" s="125">
        <f t="shared" si="4"/>
        <v>1.3129220837200806E-3</v>
      </c>
      <c r="O18" s="126">
        <f t="shared" si="5"/>
        <v>1.7297505913347888E-3</v>
      </c>
      <c r="P18" s="126">
        <f t="shared" si="9"/>
        <v>1.9190461194947273E-3</v>
      </c>
      <c r="Q18" s="126">
        <f t="shared" si="10"/>
        <v>1.9992973618294663E-3</v>
      </c>
      <c r="R18" s="135">
        <f t="shared" si="11"/>
        <v>2.0319883834560293E-3</v>
      </c>
      <c r="S18" s="135">
        <f t="shared" si="12"/>
        <v>2.0450738154895176E-3</v>
      </c>
      <c r="T18" s="135">
        <f t="shared" si="14"/>
        <v>2.050274146171871E-3</v>
      </c>
      <c r="U18" s="135">
        <f t="shared" si="6"/>
        <v>2.0523349004330504E-3</v>
      </c>
      <c r="V18" s="135">
        <f t="shared" si="7"/>
        <v>2.0531505915548087E-3</v>
      </c>
      <c r="W18" s="135">
        <f t="shared" si="8"/>
        <v>2.0534733137620442E-3</v>
      </c>
      <c r="X18" s="135">
        <f t="shared" si="8"/>
        <v>2.0536009735818705E-3</v>
      </c>
      <c r="Y18" s="135">
        <f t="shared" si="8"/>
        <v>2.0536514686365637E-3</v>
      </c>
      <c r="Z18" s="135">
        <f t="shared" si="8"/>
        <v>2.0536714410845924E-3</v>
      </c>
      <c r="AA18" s="135">
        <f t="shared" si="8"/>
        <v>2.0536793407544551E-3</v>
      </c>
      <c r="AB18" s="135">
        <f t="shared" si="8"/>
        <v>2.0536824652843122E-3</v>
      </c>
      <c r="AC18" s="135">
        <f t="shared" si="8"/>
        <v>2.0536837011169706E-3</v>
      </c>
      <c r="AD18" s="86">
        <f t="shared" si="13"/>
        <v>0.20536837011169706</v>
      </c>
      <c r="AE18" s="45"/>
    </row>
    <row r="19" spans="2:31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7">
        <v>546.18567262890201</v>
      </c>
      <c r="G19" s="317">
        <v>13.9051627802958</v>
      </c>
      <c r="H19" s="8">
        <f t="shared" si="0"/>
        <v>39.279344029173828</v>
      </c>
      <c r="I19" s="9">
        <f t="shared" si="1"/>
        <v>0.56114842671603726</v>
      </c>
      <c r="J19" s="68">
        <v>0.60399999999999998</v>
      </c>
      <c r="K19" s="99">
        <v>8140.666273397168</v>
      </c>
      <c r="L19" s="169">
        <f t="shared" si="2"/>
        <v>454</v>
      </c>
      <c r="M19" s="124">
        <f t="shared" si="3"/>
        <v>4.9802537056167653E-4</v>
      </c>
      <c r="N19" s="125">
        <f t="shared" si="4"/>
        <v>1.2772039296821136E-4</v>
      </c>
      <c r="O19" s="126">
        <f t="shared" si="5"/>
        <v>1.6826925832214013E-4</v>
      </c>
      <c r="P19" s="126">
        <f t="shared" si="9"/>
        <v>1.8668383108583209E-4</v>
      </c>
      <c r="Q19" s="126">
        <f t="shared" si="10"/>
        <v>1.944906311497907E-4</v>
      </c>
      <c r="R19" s="135">
        <f t="shared" si="11"/>
        <v>1.9767079711735525E-4</v>
      </c>
      <c r="S19" s="135">
        <f t="shared" si="12"/>
        <v>1.9894374129447723E-4</v>
      </c>
      <c r="T19" s="135">
        <f t="shared" si="14"/>
        <v>1.99449626820003E-4</v>
      </c>
      <c r="U19" s="135">
        <f t="shared" si="6"/>
        <v>1.9965009594707928E-4</v>
      </c>
      <c r="V19" s="135">
        <f t="shared" si="7"/>
        <v>1.9972944596480247E-4</v>
      </c>
      <c r="W19" s="135">
        <f t="shared" si="8"/>
        <v>1.9976084021705587E-4</v>
      </c>
      <c r="X19" s="135">
        <f t="shared" si="8"/>
        <v>1.9977325889947162E-4</v>
      </c>
      <c r="Y19" s="135">
        <f t="shared" si="8"/>
        <v>1.9977817103272733E-4</v>
      </c>
      <c r="Z19" s="135">
        <f t="shared" si="8"/>
        <v>1.997801139423383E-4</v>
      </c>
      <c r="AA19" s="135">
        <f t="shared" si="8"/>
        <v>1.9978088241817682E-4</v>
      </c>
      <c r="AB19" s="135">
        <f t="shared" si="8"/>
        <v>1.9978118637087317E-4</v>
      </c>
      <c r="AC19" s="135">
        <f t="shared" si="8"/>
        <v>1.9978130659203952E-4</v>
      </c>
      <c r="AD19" s="86">
        <f t="shared" si="13"/>
        <v>1.9978130659203952E-2</v>
      </c>
      <c r="AE19" s="45"/>
    </row>
    <row r="20" spans="2:31" x14ac:dyDescent="0.35">
      <c r="B20" s="10">
        <v>16</v>
      </c>
      <c r="C20" s="11" t="s">
        <v>145</v>
      </c>
      <c r="D20" s="89" t="s">
        <v>32</v>
      </c>
      <c r="E20" s="14">
        <v>980000</v>
      </c>
      <c r="F20" s="317">
        <v>63.792341576932898</v>
      </c>
      <c r="G20" s="317">
        <v>1.70197618928699</v>
      </c>
      <c r="H20" s="8">
        <f t="shared" si="0"/>
        <v>37.481336095340716</v>
      </c>
      <c r="I20" s="9">
        <f t="shared" si="1"/>
        <v>0.53546191518610864</v>
      </c>
      <c r="J20" s="68">
        <v>0.70699999999999996</v>
      </c>
      <c r="K20" s="99"/>
      <c r="L20" s="123">
        <f t="shared" si="2"/>
        <v>0</v>
      </c>
      <c r="M20" s="124">
        <f t="shared" si="3"/>
        <v>0</v>
      </c>
      <c r="N20" s="125">
        <f t="shared" si="4"/>
        <v>0</v>
      </c>
      <c r="O20" s="126">
        <f t="shared" si="5"/>
        <v>0</v>
      </c>
      <c r="P20" s="126">
        <f t="shared" si="9"/>
        <v>0</v>
      </c>
      <c r="Q20" s="126">
        <f t="shared" si="10"/>
        <v>0</v>
      </c>
      <c r="R20" s="135">
        <f t="shared" si="11"/>
        <v>0</v>
      </c>
      <c r="S20" s="135">
        <f t="shared" si="12"/>
        <v>0</v>
      </c>
      <c r="T20" s="135">
        <f t="shared" si="14"/>
        <v>0</v>
      </c>
      <c r="U20" s="135">
        <f t="shared" si="6"/>
        <v>0</v>
      </c>
      <c r="V20" s="135">
        <f t="shared" si="7"/>
        <v>0</v>
      </c>
      <c r="W20" s="135">
        <f t="shared" si="8"/>
        <v>0</v>
      </c>
      <c r="X20" s="135">
        <f t="shared" si="8"/>
        <v>0</v>
      </c>
      <c r="Y20" s="135">
        <f t="shared" si="8"/>
        <v>0</v>
      </c>
      <c r="Z20" s="135">
        <f t="shared" si="8"/>
        <v>0</v>
      </c>
      <c r="AA20" s="135">
        <f t="shared" si="8"/>
        <v>0</v>
      </c>
      <c r="AB20" s="135">
        <f t="shared" si="8"/>
        <v>0</v>
      </c>
      <c r="AC20" s="135">
        <f t="shared" si="8"/>
        <v>0</v>
      </c>
      <c r="AD20" s="86">
        <f t="shared" si="13"/>
        <v>0</v>
      </c>
      <c r="AE20" s="45"/>
    </row>
    <row r="21" spans="2:31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7">
        <v>531.35236833179704</v>
      </c>
      <c r="G21" s="317">
        <v>12.4414212470938</v>
      </c>
      <c r="H21" s="8">
        <f t="shared" si="0"/>
        <v>42.708333539941506</v>
      </c>
      <c r="I21" s="9">
        <f t="shared" si="1"/>
        <v>0.610135295431664</v>
      </c>
      <c r="J21" s="68">
        <v>0.84</v>
      </c>
      <c r="K21" s="99">
        <v>692.63588668664829</v>
      </c>
      <c r="L21" s="123">
        <f t="shared" si="2"/>
        <v>42</v>
      </c>
      <c r="M21" s="124">
        <f t="shared" si="3"/>
        <v>4.7131977192757783E-5</v>
      </c>
      <c r="N21" s="125">
        <f t="shared" si="4"/>
        <v>1.2087164639074111E-5</v>
      </c>
      <c r="O21" s="126">
        <f t="shared" si="5"/>
        <v>1.5924616122542368E-5</v>
      </c>
      <c r="P21" s="126">
        <f t="shared" si="9"/>
        <v>1.7667328993831166E-5</v>
      </c>
      <c r="Q21" s="126">
        <f t="shared" si="10"/>
        <v>1.840614662101947E-5</v>
      </c>
      <c r="R21" s="135">
        <f t="shared" si="11"/>
        <v>1.8707110223947776E-5</v>
      </c>
      <c r="S21" s="135">
        <f t="shared" si="12"/>
        <v>1.8827578737112827E-5</v>
      </c>
      <c r="T21" s="135">
        <f t="shared" si="14"/>
        <v>1.8875454581346318E-5</v>
      </c>
      <c r="U21" s="135">
        <f t="shared" si="6"/>
        <v>1.8894426519089347E-5</v>
      </c>
      <c r="V21" s="135">
        <f t="shared" si="7"/>
        <v>1.8901936022497345E-5</v>
      </c>
      <c r="W21" s="135">
        <f t="shared" ref="W21:AC33" si="15">(1-W$34)-(1-W$34)*(1-$M21)</f>
        <v>1.8904907102434976E-5</v>
      </c>
      <c r="X21" s="135">
        <f t="shared" si="15"/>
        <v>1.8906082377978528E-5</v>
      </c>
      <c r="Y21" s="135">
        <f t="shared" si="15"/>
        <v>1.8906547251007488E-5</v>
      </c>
      <c r="Z21" s="135">
        <f t="shared" si="15"/>
        <v>1.8906731123480292E-5</v>
      </c>
      <c r="AA21" s="135">
        <f t="shared" si="15"/>
        <v>1.8906803850304854E-5</v>
      </c>
      <c r="AB21" s="135">
        <f t="shared" si="15"/>
        <v>1.8906832615683822E-5</v>
      </c>
      <c r="AC21" s="135">
        <f t="shared" si="15"/>
        <v>1.8906843993138356E-5</v>
      </c>
      <c r="AD21" s="86">
        <f t="shared" si="13"/>
        <v>1.8906843993138356E-3</v>
      </c>
      <c r="AE21" s="45"/>
    </row>
    <row r="22" spans="2:31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7">
        <v>543.77295663699704</v>
      </c>
      <c r="G22" s="317">
        <v>13.808028867717001</v>
      </c>
      <c r="H22" s="8">
        <f t="shared" si="0"/>
        <v>39.380925535891038</v>
      </c>
      <c r="I22" s="9">
        <f t="shared" si="1"/>
        <v>0.56259962973601307</v>
      </c>
      <c r="J22" s="68">
        <v>0.60699999999999998</v>
      </c>
      <c r="K22" s="99">
        <v>23250.149955152312</v>
      </c>
      <c r="L22" s="131">
        <f t="shared" si="2"/>
        <v>1299.9999999999998</v>
      </c>
      <c r="M22" s="124">
        <f t="shared" si="3"/>
        <v>1.4422691072783832E-3</v>
      </c>
      <c r="N22" s="125">
        <f t="shared" si="4"/>
        <v>3.6987508676478154E-4</v>
      </c>
      <c r="O22" s="126">
        <f t="shared" si="5"/>
        <v>4.8730359400961376E-4</v>
      </c>
      <c r="P22" s="126">
        <f t="shared" si="9"/>
        <v>5.4063173950319454E-4</v>
      </c>
      <c r="Q22" s="126">
        <f t="shared" si="10"/>
        <v>5.6324003864721695E-4</v>
      </c>
      <c r="R22" s="135">
        <f t="shared" si="11"/>
        <v>5.7244972032632901E-4</v>
      </c>
      <c r="S22" s="135">
        <f t="shared" si="12"/>
        <v>5.7613613505630434E-4</v>
      </c>
      <c r="T22" s="135">
        <f t="shared" si="14"/>
        <v>5.776011669772485E-4</v>
      </c>
      <c r="U22" s="135">
        <f t="shared" si="6"/>
        <v>5.7818172059165285E-4</v>
      </c>
      <c r="V22" s="135">
        <f t="shared" si="7"/>
        <v>5.7841151627274767E-4</v>
      </c>
      <c r="W22" s="135">
        <f t="shared" si="15"/>
        <v>5.7850243324786277E-4</v>
      </c>
      <c r="X22" s="135">
        <f t="shared" si="15"/>
        <v>5.7853839744365088E-4</v>
      </c>
      <c r="Y22" s="135">
        <f t="shared" si="15"/>
        <v>5.7855262285960718E-4</v>
      </c>
      <c r="Z22" s="135">
        <f t="shared" si="15"/>
        <v>5.7855824947755652E-4</v>
      </c>
      <c r="AA22" s="135">
        <f t="shared" si="15"/>
        <v>5.7856047496457341E-4</v>
      </c>
      <c r="AB22" s="135">
        <f t="shared" si="15"/>
        <v>5.7856135520401031E-4</v>
      </c>
      <c r="AC22" s="135">
        <f t="shared" si="15"/>
        <v>5.7856170336151314E-4</v>
      </c>
      <c r="AD22" s="86">
        <f t="shared" si="13"/>
        <v>5.7856170336151314E-2</v>
      </c>
      <c r="AE22" s="45"/>
    </row>
    <row r="23" spans="2:31" ht="14.5" customHeight="1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/>
      <c r="G23" s="317"/>
      <c r="H23" s="8" t="str">
        <f t="shared" si="0"/>
        <v/>
      </c>
      <c r="I23" s="9" t="str">
        <f t="shared" si="1"/>
        <v/>
      </c>
      <c r="J23" s="68">
        <v>0.89</v>
      </c>
      <c r="K23" s="99"/>
      <c r="L23" s="123">
        <f t="shared" si="2"/>
        <v>0</v>
      </c>
      <c r="M23" s="124">
        <f t="shared" si="3"/>
        <v>0</v>
      </c>
      <c r="N23" s="125">
        <f t="shared" si="4"/>
        <v>0</v>
      </c>
      <c r="O23" s="126">
        <f t="shared" si="5"/>
        <v>0</v>
      </c>
      <c r="P23" s="126">
        <f t="shared" si="9"/>
        <v>0</v>
      </c>
      <c r="Q23" s="126">
        <f t="shared" si="10"/>
        <v>0</v>
      </c>
      <c r="R23" s="135">
        <f t="shared" si="11"/>
        <v>0</v>
      </c>
      <c r="S23" s="135">
        <f t="shared" si="12"/>
        <v>0</v>
      </c>
      <c r="T23" s="135">
        <f t="shared" si="14"/>
        <v>0</v>
      </c>
      <c r="U23" s="135">
        <f t="shared" si="6"/>
        <v>0</v>
      </c>
      <c r="V23" s="135">
        <f t="shared" si="7"/>
        <v>0</v>
      </c>
      <c r="W23" s="135">
        <f t="shared" si="15"/>
        <v>0</v>
      </c>
      <c r="X23" s="135">
        <f t="shared" si="15"/>
        <v>0</v>
      </c>
      <c r="Y23" s="135">
        <f t="shared" si="15"/>
        <v>0</v>
      </c>
      <c r="Z23" s="135">
        <f t="shared" si="15"/>
        <v>0</v>
      </c>
      <c r="AA23" s="135">
        <f t="shared" si="15"/>
        <v>0</v>
      </c>
      <c r="AB23" s="135">
        <f t="shared" si="15"/>
        <v>0</v>
      </c>
      <c r="AC23" s="135">
        <f t="shared" si="15"/>
        <v>0</v>
      </c>
      <c r="AD23" s="86">
        <f t="shared" si="13"/>
        <v>0</v>
      </c>
      <c r="AE23" s="45"/>
    </row>
    <row r="24" spans="2:31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/>
      <c r="G24" s="317"/>
      <c r="H24" s="8" t="str">
        <f t="shared" si="0"/>
        <v/>
      </c>
      <c r="I24" s="9" t="str">
        <f t="shared" si="1"/>
        <v/>
      </c>
      <c r="J24" s="68">
        <v>0.6</v>
      </c>
      <c r="K24" s="99"/>
      <c r="L24" s="123">
        <f t="shared" si="2"/>
        <v>0</v>
      </c>
      <c r="M24" s="124">
        <f t="shared" si="3"/>
        <v>0</v>
      </c>
      <c r="N24" s="125">
        <f t="shared" si="4"/>
        <v>0</v>
      </c>
      <c r="O24" s="126">
        <f>(1-O$34)-(1-O$34)*(1-M24)</f>
        <v>0</v>
      </c>
      <c r="P24" s="126">
        <f t="shared" si="9"/>
        <v>0</v>
      </c>
      <c r="Q24" s="126">
        <f t="shared" si="10"/>
        <v>0</v>
      </c>
      <c r="R24" s="135">
        <f t="shared" si="11"/>
        <v>0</v>
      </c>
      <c r="S24" s="135">
        <f t="shared" si="12"/>
        <v>0</v>
      </c>
      <c r="T24" s="135">
        <f t="shared" si="14"/>
        <v>0</v>
      </c>
      <c r="U24" s="135">
        <f t="shared" si="6"/>
        <v>0</v>
      </c>
      <c r="V24" s="135">
        <f t="shared" si="7"/>
        <v>0</v>
      </c>
      <c r="W24" s="135">
        <f t="shared" si="15"/>
        <v>0</v>
      </c>
      <c r="X24" s="135">
        <f t="shared" si="15"/>
        <v>0</v>
      </c>
      <c r="Y24" s="135">
        <f t="shared" si="15"/>
        <v>0</v>
      </c>
      <c r="Z24" s="135">
        <f t="shared" si="15"/>
        <v>0</v>
      </c>
      <c r="AA24" s="135">
        <f t="shared" si="15"/>
        <v>0</v>
      </c>
      <c r="AB24" s="135">
        <f t="shared" si="15"/>
        <v>0</v>
      </c>
      <c r="AC24" s="135">
        <f t="shared" si="15"/>
        <v>0</v>
      </c>
      <c r="AD24" s="86">
        <f t="shared" si="13"/>
        <v>0</v>
      </c>
      <c r="AE24" s="45"/>
    </row>
    <row r="25" spans="2:31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/>
      <c r="G25" s="317"/>
      <c r="H25" s="8" t="str">
        <f t="shared" si="0"/>
        <v/>
      </c>
      <c r="I25" s="9" t="str">
        <f t="shared" si="1"/>
        <v/>
      </c>
      <c r="J25" s="68">
        <v>1.9079999999999999</v>
      </c>
      <c r="K25" s="99"/>
      <c r="L25" s="123">
        <f t="shared" si="2"/>
        <v>0</v>
      </c>
      <c r="M25" s="124">
        <f t="shared" si="3"/>
        <v>0</v>
      </c>
      <c r="N25" s="125">
        <f t="shared" si="4"/>
        <v>0</v>
      </c>
      <c r="O25" s="126">
        <f>(1-O$34)-(1-O$34)*(1-M25)</f>
        <v>0</v>
      </c>
      <c r="P25" s="126">
        <f t="shared" si="9"/>
        <v>0</v>
      </c>
      <c r="Q25" s="126">
        <f t="shared" si="10"/>
        <v>0</v>
      </c>
      <c r="R25" s="135">
        <f t="shared" si="11"/>
        <v>0</v>
      </c>
      <c r="S25" s="135">
        <f t="shared" si="12"/>
        <v>0</v>
      </c>
      <c r="T25" s="135">
        <f t="shared" si="14"/>
        <v>0</v>
      </c>
      <c r="U25" s="135">
        <f t="shared" si="6"/>
        <v>0</v>
      </c>
      <c r="V25" s="135">
        <f t="shared" si="7"/>
        <v>0</v>
      </c>
      <c r="W25" s="135">
        <f t="shared" si="15"/>
        <v>0</v>
      </c>
      <c r="X25" s="135">
        <f t="shared" si="15"/>
        <v>0</v>
      </c>
      <c r="Y25" s="135">
        <f t="shared" si="15"/>
        <v>0</v>
      </c>
      <c r="Z25" s="135">
        <f t="shared" si="15"/>
        <v>0</v>
      </c>
      <c r="AA25" s="135">
        <f t="shared" si="15"/>
        <v>0</v>
      </c>
      <c r="AB25" s="135">
        <f t="shared" si="15"/>
        <v>0</v>
      </c>
      <c r="AC25" s="135">
        <f t="shared" si="15"/>
        <v>0</v>
      </c>
      <c r="AD25" s="86">
        <f t="shared" si="13"/>
        <v>0</v>
      </c>
      <c r="AE25" s="45"/>
    </row>
    <row r="26" spans="2:31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 t="str">
        <f t="shared" si="0"/>
        <v/>
      </c>
      <c r="I26" s="9" t="str">
        <f t="shared" si="1"/>
        <v/>
      </c>
      <c r="J26" s="68">
        <v>0.7</v>
      </c>
      <c r="K26" s="99"/>
      <c r="L26" s="123">
        <f t="shared" si="2"/>
        <v>0</v>
      </c>
      <c r="M26" s="124">
        <f t="shared" si="3"/>
        <v>0</v>
      </c>
      <c r="N26" s="125">
        <f t="shared" si="4"/>
        <v>0</v>
      </c>
      <c r="O26" s="126">
        <f t="shared" ref="O26:O32" si="16">(1-O$34)-(1-O$34)*(1-M26)</f>
        <v>0</v>
      </c>
      <c r="P26" s="126">
        <f t="shared" si="9"/>
        <v>0</v>
      </c>
      <c r="Q26" s="126">
        <f t="shared" si="10"/>
        <v>0</v>
      </c>
      <c r="R26" s="135">
        <f t="shared" si="11"/>
        <v>0</v>
      </c>
      <c r="S26" s="135">
        <f t="shared" si="12"/>
        <v>0</v>
      </c>
      <c r="T26" s="135">
        <f t="shared" si="14"/>
        <v>0</v>
      </c>
      <c r="U26" s="135">
        <f t="shared" si="6"/>
        <v>0</v>
      </c>
      <c r="V26" s="135">
        <f t="shared" si="7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3"/>
        <v>0</v>
      </c>
      <c r="AE26" s="45"/>
    </row>
    <row r="27" spans="2:31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 t="str">
        <f t="shared" si="0"/>
        <v/>
      </c>
      <c r="I27" s="9" t="str">
        <f t="shared" si="1"/>
        <v/>
      </c>
      <c r="J27" s="68">
        <v>0.85</v>
      </c>
      <c r="K27" s="99"/>
      <c r="L27" s="123">
        <f t="shared" si="2"/>
        <v>0</v>
      </c>
      <c r="M27" s="124">
        <f t="shared" si="3"/>
        <v>0</v>
      </c>
      <c r="N27" s="125">
        <f t="shared" si="4"/>
        <v>0</v>
      </c>
      <c r="O27" s="126">
        <f t="shared" si="16"/>
        <v>0</v>
      </c>
      <c r="P27" s="126">
        <f t="shared" si="9"/>
        <v>0</v>
      </c>
      <c r="Q27" s="126">
        <f t="shared" si="10"/>
        <v>0</v>
      </c>
      <c r="R27" s="135">
        <f t="shared" si="11"/>
        <v>0</v>
      </c>
      <c r="S27" s="135">
        <f t="shared" si="12"/>
        <v>0</v>
      </c>
      <c r="T27" s="135">
        <f t="shared" si="14"/>
        <v>0</v>
      </c>
      <c r="U27" s="135">
        <f t="shared" si="6"/>
        <v>0</v>
      </c>
      <c r="V27" s="135">
        <f t="shared" si="7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3"/>
        <v>0</v>
      </c>
      <c r="AE27" s="45"/>
    </row>
    <row r="28" spans="2:31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 t="str">
        <f t="shared" si="0"/>
        <v/>
      </c>
      <c r="I28" s="9" t="str">
        <f t="shared" si="1"/>
        <v/>
      </c>
      <c r="J28" s="68">
        <v>0.67900000000000005</v>
      </c>
      <c r="K28" s="99"/>
      <c r="L28" s="123">
        <f t="shared" si="2"/>
        <v>0</v>
      </c>
      <c r="M28" s="124">
        <f t="shared" si="3"/>
        <v>0</v>
      </c>
      <c r="N28" s="125">
        <f t="shared" si="4"/>
        <v>0</v>
      </c>
      <c r="O28" s="126">
        <f t="shared" si="16"/>
        <v>0</v>
      </c>
      <c r="P28" s="126">
        <f t="shared" si="9"/>
        <v>0</v>
      </c>
      <c r="Q28" s="126">
        <f t="shared" si="10"/>
        <v>0</v>
      </c>
      <c r="R28" s="135">
        <f t="shared" si="11"/>
        <v>0</v>
      </c>
      <c r="S28" s="135">
        <f t="shared" si="12"/>
        <v>0</v>
      </c>
      <c r="T28" s="135">
        <f t="shared" si="14"/>
        <v>0</v>
      </c>
      <c r="U28" s="135">
        <f t="shared" si="6"/>
        <v>0</v>
      </c>
      <c r="V28" s="135">
        <f t="shared" si="7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3"/>
        <v>0</v>
      </c>
      <c r="AE28" s="45"/>
    </row>
    <row r="29" spans="2:31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 t="str">
        <f t="shared" si="0"/>
        <v/>
      </c>
      <c r="I29" s="9" t="str">
        <f t="shared" si="1"/>
        <v/>
      </c>
      <c r="J29" s="68">
        <v>0.55300000000000005</v>
      </c>
      <c r="K29" s="99"/>
      <c r="L29" s="123">
        <f t="shared" si="2"/>
        <v>0</v>
      </c>
      <c r="M29" s="124">
        <f t="shared" si="3"/>
        <v>0</v>
      </c>
      <c r="N29" s="125">
        <f t="shared" si="4"/>
        <v>0</v>
      </c>
      <c r="O29" s="126">
        <f t="shared" si="16"/>
        <v>0</v>
      </c>
      <c r="P29" s="126">
        <f t="shared" si="9"/>
        <v>0</v>
      </c>
      <c r="Q29" s="126">
        <f t="shared" si="10"/>
        <v>0</v>
      </c>
      <c r="R29" s="135">
        <f t="shared" si="11"/>
        <v>0</v>
      </c>
      <c r="S29" s="135">
        <f t="shared" si="12"/>
        <v>0</v>
      </c>
      <c r="T29" s="135">
        <f t="shared" si="14"/>
        <v>0</v>
      </c>
      <c r="U29" s="135">
        <f t="shared" si="6"/>
        <v>0</v>
      </c>
      <c r="V29" s="135">
        <f t="shared" si="7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3"/>
        <v>0</v>
      </c>
      <c r="AE29" s="45"/>
    </row>
    <row r="30" spans="2:31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 t="str">
        <f t="shared" si="0"/>
        <v/>
      </c>
      <c r="I30" s="9" t="str">
        <f t="shared" si="1"/>
        <v/>
      </c>
      <c r="J30" s="68">
        <v>0.627</v>
      </c>
      <c r="K30" s="99"/>
      <c r="L30" s="123">
        <f t="shared" si="2"/>
        <v>0</v>
      </c>
      <c r="M30" s="124">
        <f t="shared" si="3"/>
        <v>0</v>
      </c>
      <c r="N30" s="125">
        <f t="shared" si="4"/>
        <v>0</v>
      </c>
      <c r="O30" s="126">
        <f t="shared" si="16"/>
        <v>0</v>
      </c>
      <c r="P30" s="126">
        <f t="shared" si="9"/>
        <v>0</v>
      </c>
      <c r="Q30" s="126">
        <f t="shared" si="10"/>
        <v>0</v>
      </c>
      <c r="R30" s="135">
        <f t="shared" si="11"/>
        <v>0</v>
      </c>
      <c r="S30" s="135">
        <f t="shared" si="12"/>
        <v>0</v>
      </c>
      <c r="T30" s="135">
        <f t="shared" si="14"/>
        <v>0</v>
      </c>
      <c r="U30" s="135">
        <f t="shared" si="6"/>
        <v>0</v>
      </c>
      <c r="V30" s="135">
        <f t="shared" si="7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3"/>
        <v>0</v>
      </c>
      <c r="AE30" s="45"/>
    </row>
    <row r="31" spans="2:31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 t="str">
        <f t="shared" si="0"/>
        <v/>
      </c>
      <c r="I31" s="9" t="str">
        <f t="shared" si="1"/>
        <v/>
      </c>
      <c r="J31" s="68">
        <v>0.61799999999999999</v>
      </c>
      <c r="K31" s="99"/>
      <c r="L31" s="123">
        <f t="shared" si="2"/>
        <v>0</v>
      </c>
      <c r="M31" s="124">
        <f t="shared" si="3"/>
        <v>0</v>
      </c>
      <c r="N31" s="125">
        <f t="shared" si="4"/>
        <v>0</v>
      </c>
      <c r="O31" s="126">
        <f t="shared" si="16"/>
        <v>0</v>
      </c>
      <c r="P31" s="126">
        <f t="shared" si="9"/>
        <v>0</v>
      </c>
      <c r="Q31" s="126">
        <f t="shared" si="10"/>
        <v>0</v>
      </c>
      <c r="R31" s="135">
        <f t="shared" si="11"/>
        <v>0</v>
      </c>
      <c r="S31" s="135">
        <f t="shared" si="12"/>
        <v>0</v>
      </c>
      <c r="T31" s="135">
        <f t="shared" si="14"/>
        <v>0</v>
      </c>
      <c r="U31" s="135">
        <f t="shared" si="6"/>
        <v>0</v>
      </c>
      <c r="V31" s="135">
        <f t="shared" si="7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3"/>
        <v>0</v>
      </c>
      <c r="AE31" s="45"/>
    </row>
    <row r="32" spans="2:31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 t="str">
        <f t="shared" si="0"/>
        <v/>
      </c>
      <c r="I32" s="9" t="str">
        <f t="shared" si="1"/>
        <v/>
      </c>
      <c r="J32" s="68">
        <v>0.71499999999999997</v>
      </c>
      <c r="K32" s="99"/>
      <c r="L32" s="123">
        <f t="shared" si="2"/>
        <v>0</v>
      </c>
      <c r="M32" s="124">
        <f t="shared" si="3"/>
        <v>0</v>
      </c>
      <c r="N32" s="125">
        <f t="shared" si="4"/>
        <v>0</v>
      </c>
      <c r="O32" s="126">
        <f t="shared" si="16"/>
        <v>0</v>
      </c>
      <c r="P32" s="126">
        <f t="shared" si="9"/>
        <v>0</v>
      </c>
      <c r="Q32" s="126">
        <f t="shared" si="10"/>
        <v>0</v>
      </c>
      <c r="R32" s="135">
        <f t="shared" si="11"/>
        <v>0</v>
      </c>
      <c r="S32" s="135">
        <f t="shared" si="12"/>
        <v>0</v>
      </c>
      <c r="T32" s="135">
        <f t="shared" si="14"/>
        <v>0</v>
      </c>
      <c r="U32" s="135">
        <f t="shared" si="6"/>
        <v>0</v>
      </c>
      <c r="V32" s="135">
        <f t="shared" si="7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3"/>
        <v>0</v>
      </c>
      <c r="AE32" s="45"/>
    </row>
    <row r="33" spans="2:36" ht="12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/>
      <c r="G33" s="317"/>
      <c r="H33" s="8" t="str">
        <f t="shared" si="0"/>
        <v/>
      </c>
      <c r="I33" s="9" t="str">
        <f t="shared" si="1"/>
        <v/>
      </c>
      <c r="J33" s="68">
        <v>0.55900000000000005</v>
      </c>
      <c r="K33" s="99"/>
      <c r="L33" s="123">
        <f t="shared" si="2"/>
        <v>0</v>
      </c>
      <c r="M33" s="124">
        <f t="shared" si="3"/>
        <v>0</v>
      </c>
      <c r="N33" s="125">
        <f>(1-N$34)-(1-N$34)*(1-M33)</f>
        <v>0</v>
      </c>
      <c r="O33" s="126">
        <f>(1-O$34)-(1-O$34)*(1-M33)</f>
        <v>0</v>
      </c>
      <c r="P33" s="126">
        <f t="shared" si="9"/>
        <v>0</v>
      </c>
      <c r="Q33" s="126">
        <f t="shared" si="10"/>
        <v>0</v>
      </c>
      <c r="R33" s="135">
        <f t="shared" si="11"/>
        <v>0</v>
      </c>
      <c r="S33" s="135">
        <f t="shared" si="12"/>
        <v>0</v>
      </c>
      <c r="T33" s="135">
        <f t="shared" si="14"/>
        <v>0</v>
      </c>
      <c r="U33" s="135">
        <f t="shared" si="6"/>
        <v>0</v>
      </c>
      <c r="V33" s="135">
        <f t="shared" si="7"/>
        <v>0</v>
      </c>
      <c r="W33" s="135">
        <f t="shared" si="15"/>
        <v>0</v>
      </c>
      <c r="X33" s="135">
        <f t="shared" si="15"/>
        <v>0</v>
      </c>
      <c r="Y33" s="135">
        <f t="shared" si="15"/>
        <v>0</v>
      </c>
      <c r="Z33" s="135">
        <f t="shared" si="15"/>
        <v>0</v>
      </c>
      <c r="AA33" s="135">
        <f t="shared" si="15"/>
        <v>0</v>
      </c>
      <c r="AB33" s="135">
        <f t="shared" si="15"/>
        <v>0</v>
      </c>
      <c r="AC33" s="135">
        <f t="shared" si="15"/>
        <v>0</v>
      </c>
      <c r="AD33" s="86">
        <f t="shared" si="13"/>
        <v>0</v>
      </c>
      <c r="AE33" s="45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336"/>
      <c r="L34" s="168">
        <f>AD34</f>
        <v>59.885315407380588</v>
      </c>
      <c r="M34" s="132">
        <v>0</v>
      </c>
      <c r="N34" s="133">
        <f>(K36-E15)/(E34*N44*L40-L39)</f>
        <v>0.74354641245645736</v>
      </c>
      <c r="O34" s="132">
        <f>(K36*L40-L39)/(E34*O44*L40-L39)</f>
        <v>0.66212713594818517</v>
      </c>
      <c r="P34" s="132">
        <f>(K36*L40-L39)/(E34*P44*L40-L39)</f>
        <v>0.62515196590228184</v>
      </c>
      <c r="Q34" s="132">
        <f>(K36*L40-L39)/(E34*Q44*L40-L39)</f>
        <v>0.60947645914010673</v>
      </c>
      <c r="R34" s="138">
        <f>(K36*L40-L39)/(E34*R44*L40-L39)</f>
        <v>0.60309090901451545</v>
      </c>
      <c r="S34" s="138">
        <f>(K36*L40-L39)/(E34*S44*L40-L39)</f>
        <v>0.60053492642334239</v>
      </c>
      <c r="T34" s="138">
        <f>(K36*L40-L39)/(E34*T44*L40-L39)</f>
        <v>0.59951914378366211</v>
      </c>
      <c r="U34" s="138">
        <f>(K36*L40-L39)/(E34*U44*L40-L39)</f>
        <v>0.59911661584245379</v>
      </c>
      <c r="V34" s="138">
        <f t="shared" ref="V34:AC34" si="17">($K36*$L40-$L39)/($E34*V44*$L40-$L39)</f>
        <v>0.59895728657447755</v>
      </c>
      <c r="W34" s="138">
        <f t="shared" si="17"/>
        <v>0.59889424911867761</v>
      </c>
      <c r="X34" s="138">
        <f t="shared" si="17"/>
        <v>0.59886931327580473</v>
      </c>
      <c r="Y34" s="138">
        <f t="shared" si="17"/>
        <v>0.59885945005689412</v>
      </c>
      <c r="Z34" s="138">
        <f t="shared" si="17"/>
        <v>0.59885554883075298</v>
      </c>
      <c r="AA34" s="138">
        <f t="shared" si="17"/>
        <v>0.59885400578513082</v>
      </c>
      <c r="AB34" s="138">
        <f t="shared" si="17"/>
        <v>0.59885339546948357</v>
      </c>
      <c r="AC34" s="138">
        <f t="shared" si="17"/>
        <v>0.5988531540738059</v>
      </c>
      <c r="AD34" s="88">
        <f t="shared" si="13"/>
        <v>59.885315407380588</v>
      </c>
    </row>
    <row r="35" spans="2:36" ht="12.75" customHeight="1" x14ac:dyDescent="0.35">
      <c r="B35" s="10"/>
      <c r="C35" s="110" t="s">
        <v>140</v>
      </c>
      <c r="D35" s="110"/>
      <c r="E35" s="110"/>
      <c r="F35" s="258" t="s">
        <v>155</v>
      </c>
      <c r="G35" s="259"/>
      <c r="H35" s="259"/>
      <c r="I35" s="259"/>
      <c r="J35" s="337">
        <v>40</v>
      </c>
      <c r="K35" s="134"/>
      <c r="L35" s="165">
        <f>AD15</f>
        <v>39.165665465717773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</row>
    <row r="36" spans="2:36" ht="13.5" customHeight="1" thickBot="1" x14ac:dyDescent="0.4">
      <c r="B36" s="62"/>
      <c r="C36" s="143" t="s">
        <v>144</v>
      </c>
      <c r="D36" s="143" t="s">
        <v>97</v>
      </c>
      <c r="E36" s="144"/>
      <c r="F36" s="145"/>
      <c r="G36" s="144"/>
      <c r="H36" s="146"/>
      <c r="I36" s="147"/>
      <c r="J36" s="148"/>
      <c r="K36" s="167">
        <f>WS_Tables!D67*1000000</f>
        <v>948060</v>
      </c>
      <c r="L36" s="222">
        <f>L35-J35</f>
        <v>-0.83433453428222748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</row>
    <row r="37" spans="2:36" ht="15" customHeight="1" x14ac:dyDescent="0.35">
      <c r="B37" s="20"/>
      <c r="C37" s="11"/>
      <c r="D37" s="11"/>
      <c r="F37" s="54"/>
      <c r="H37" s="55"/>
      <c r="I37" s="56"/>
      <c r="J37" s="14"/>
      <c r="K37" s="14"/>
      <c r="T37" s="98"/>
      <c r="U37" s="98"/>
      <c r="V37" s="98"/>
      <c r="AD37" s="14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808899.25117490801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</row>
    <row r="40" spans="2:36" ht="15.75" hidden="1" customHeight="1" x14ac:dyDescent="0.35">
      <c r="B40" s="20"/>
      <c r="C40" s="46" t="s">
        <v>39</v>
      </c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1.0242698258027567</v>
      </c>
      <c r="M40" s="74">
        <f t="shared" ref="M40:AC40" si="18">SUM(M5:M34)</f>
        <v>0.99999999999999989</v>
      </c>
      <c r="N40" s="74">
        <f t="shared" si="18"/>
        <v>1</v>
      </c>
      <c r="O40" s="74">
        <f t="shared" si="18"/>
        <v>1</v>
      </c>
      <c r="P40" s="74">
        <f t="shared" si="18"/>
        <v>0.99999999999999989</v>
      </c>
      <c r="Q40" s="74">
        <f t="shared" si="18"/>
        <v>1</v>
      </c>
      <c r="R40" s="74">
        <f t="shared" si="18"/>
        <v>1</v>
      </c>
      <c r="S40" s="74">
        <f t="shared" si="18"/>
        <v>1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</v>
      </c>
      <c r="X40" s="74">
        <f t="shared" si="18"/>
        <v>0.99999999999999989</v>
      </c>
      <c r="Y40" s="74">
        <f t="shared" si="18"/>
        <v>1</v>
      </c>
      <c r="Z40" s="74">
        <f t="shared" si="18"/>
        <v>1</v>
      </c>
      <c r="AA40" s="74">
        <f t="shared" si="18"/>
        <v>0.99999999999999989</v>
      </c>
      <c r="AB40" s="74">
        <f t="shared" si="18"/>
        <v>1</v>
      </c>
      <c r="AC40" s="74">
        <f t="shared" si="18"/>
        <v>1</v>
      </c>
      <c r="AD40" s="23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3">
        <f t="shared" ref="E44:K44" si="19">IF($K36&gt;$K38,E46,E45)</f>
        <v>-1.1924916999999999</v>
      </c>
      <c r="F44" s="94">
        <f t="shared" si="19"/>
        <v>3.8829147000000002</v>
      </c>
      <c r="G44" s="94">
        <f t="shared" si="19"/>
        <v>-4.2836448999999996</v>
      </c>
      <c r="H44" s="94">
        <f t="shared" si="19"/>
        <v>1.5109299</v>
      </c>
      <c r="I44" s="93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1.0306762419839266</v>
      </c>
      <c r="P44" s="30">
        <f t="shared" si="20"/>
        <v>1.044844247314572</v>
      </c>
      <c r="Q44" s="30">
        <f t="shared" si="20"/>
        <v>1.0513696087581967</v>
      </c>
      <c r="R44" s="30">
        <f t="shared" si="20"/>
        <v>1.0541250053725242</v>
      </c>
      <c r="S44" s="30">
        <f t="shared" si="20"/>
        <v>1.0552443462361667</v>
      </c>
      <c r="T44" s="75">
        <f t="shared" si="20"/>
        <v>1.055691837931473</v>
      </c>
      <c r="U44" s="75">
        <f t="shared" si="20"/>
        <v>1.0558695869174557</v>
      </c>
      <c r="V44" s="75">
        <f t="shared" si="20"/>
        <v>1.0559400098106853</v>
      </c>
      <c r="W44" s="75">
        <f t="shared" si="20"/>
        <v>1.0559678824568113</v>
      </c>
      <c r="X44" s="75">
        <f t="shared" si="20"/>
        <v>1.0559789097105976</v>
      </c>
      <c r="Y44" s="75">
        <f t="shared" si="20"/>
        <v>1.0559832717263036</v>
      </c>
      <c r="Z44" s="75">
        <f t="shared" si="20"/>
        <v>1.0559849970860453</v>
      </c>
      <c r="AA44" s="75">
        <f t="shared" si="20"/>
        <v>1.0559856795209781</v>
      </c>
      <c r="AB44" s="75">
        <f t="shared" si="20"/>
        <v>1.0559859494431434</v>
      </c>
      <c r="AC44" s="75">
        <f t="shared" si="20"/>
        <v>1.0559860562045167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x14ac:dyDescent="0.35"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4:AH54"/>
    <mergeCell ref="C55:AG55"/>
    <mergeCell ref="C56:AG56"/>
    <mergeCell ref="C57:AG57"/>
    <mergeCell ref="C58:AG58"/>
    <mergeCell ref="F35:I35"/>
    <mergeCell ref="K2:L2"/>
    <mergeCell ref="B2:I2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AB3:AB4"/>
    <mergeCell ref="AC3:AC4"/>
    <mergeCell ref="AD3:AD4"/>
    <mergeCell ref="V3:V4"/>
    <mergeCell ref="W3:W4"/>
    <mergeCell ref="X3:X4"/>
    <mergeCell ref="Y3:Y4"/>
    <mergeCell ref="Z3:Z4"/>
    <mergeCell ref="AA3:AA4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2465" r:id="rId4" name="Check Box 1">
              <controlPr defaultSize="0" autoFill="0" autoLine="0" autoPict="0">
                <anchor moveWithCells="1">
                  <from>
                    <xdr:col>9</xdr:col>
                    <xdr:colOff>133350</xdr:colOff>
                    <xdr:row>1</xdr:row>
                    <xdr:rowOff>0</xdr:rowOff>
                  </from>
                  <to>
                    <xdr:col>9</xdr:col>
                    <xdr:colOff>412750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7"/>
  <sheetViews>
    <sheetView tabSelected="1" topLeftCell="A2" zoomScale="70" zoomScaleNormal="70" workbookViewId="0">
      <selection activeCell="R26" sqref="R26"/>
    </sheetView>
  </sheetViews>
  <sheetFormatPr defaultRowHeight="14.5" x14ac:dyDescent="0.35"/>
  <cols>
    <col min="1" max="1" width="1.7265625" customWidth="1"/>
    <col min="2" max="2" width="5.54296875" customWidth="1"/>
    <col min="3" max="3" width="14.453125" customWidth="1"/>
    <col min="4" max="4" width="15.54296875" customWidth="1"/>
    <col min="5" max="5" width="8" customWidth="1"/>
    <col min="6" max="6" width="8.54296875" customWidth="1"/>
    <col min="7" max="7" width="9.26953125" bestFit="1" customWidth="1"/>
    <col min="8" max="8" width="10" customWidth="1"/>
    <col min="9" max="9" width="8.36328125" customWidth="1"/>
    <col min="10" max="10" width="8.1796875" customWidth="1"/>
    <col min="11" max="11" width="9.54296875" customWidth="1"/>
    <col min="12" max="12" width="8.7265625" customWidth="1"/>
    <col min="13" max="13" width="10.81640625" customWidth="1"/>
    <col min="14" max="14" width="13.453125" customWidth="1"/>
    <col min="15" max="15" width="8.26953125" customWidth="1"/>
    <col min="16" max="17" width="8.7265625" customWidth="1"/>
    <col min="18" max="18" width="11.453125" customWidth="1"/>
    <col min="19" max="19" width="11.1796875" customWidth="1"/>
    <col min="20" max="21" width="11.54296875" customWidth="1"/>
    <col min="22" max="22" width="13.54296875" customWidth="1"/>
    <col min="23" max="23" width="13.453125" customWidth="1"/>
    <col min="24" max="24" width="12.1796875" customWidth="1"/>
    <col min="25" max="25" width="14.1796875" customWidth="1"/>
    <col min="26" max="26" width="13.453125" customWidth="1"/>
    <col min="27" max="27" width="12" customWidth="1"/>
    <col min="28" max="28" width="13" customWidth="1"/>
    <col min="29" max="29" width="12.26953125" customWidth="1"/>
    <col min="30" max="30" width="12" customWidth="1"/>
    <col min="31" max="31" width="4.7265625" customWidth="1"/>
  </cols>
  <sheetData>
    <row r="1" spans="2:31" ht="15" thickBot="1" x14ac:dyDescent="0.4"/>
    <row r="2" spans="2:31" ht="15" thickBot="1" x14ac:dyDescent="0.4">
      <c r="B2" s="228" t="s">
        <v>143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78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</row>
    <row r="3" spans="2:31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139</v>
      </c>
      <c r="H3" s="239" t="s">
        <v>6</v>
      </c>
      <c r="I3" s="241" t="s">
        <v>142</v>
      </c>
      <c r="J3" s="241" t="s">
        <v>141</v>
      </c>
      <c r="K3" s="226" t="s">
        <v>139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56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</row>
    <row r="4" spans="2:31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55"/>
      <c r="L4" s="254"/>
      <c r="M4" s="254"/>
      <c r="N4" s="254"/>
      <c r="O4" s="254"/>
      <c r="P4" s="254"/>
      <c r="Q4" s="257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45"/>
    </row>
    <row r="5" spans="2:31" x14ac:dyDescent="0.35">
      <c r="B5" s="6">
        <v>1</v>
      </c>
      <c r="C5" s="7" t="s">
        <v>9</v>
      </c>
      <c r="D5" s="7" t="s">
        <v>10</v>
      </c>
      <c r="E5" s="92">
        <v>788000</v>
      </c>
      <c r="F5" s="329">
        <v>334.63330184682297</v>
      </c>
      <c r="G5" s="329">
        <v>2.4889949234631699</v>
      </c>
      <c r="H5" s="100">
        <f t="shared" ref="H5:H33" si="0">IF(G5=0,"",F5/G5)</f>
        <v>134.44515241566526</v>
      </c>
      <c r="I5" s="101">
        <f t="shared" ref="I5:I33" si="1">IF(G5=0,"",H5/H$15)</f>
        <v>1.9206961730729091</v>
      </c>
      <c r="J5" s="102">
        <v>1.9410000000000001</v>
      </c>
      <c r="K5" s="163">
        <v>1565.3461557067601</v>
      </c>
      <c r="L5" s="164">
        <v>2097.9</v>
      </c>
      <c r="M5" s="77">
        <f t="shared" ref="M5:M33" si="2">L5/E5/L$40</f>
        <v>2.5295508763734384E-3</v>
      </c>
      <c r="N5" s="85">
        <f t="shared" ref="N5:N32" si="3">(1-N$34)-(1-N$34)*(1-M5)</f>
        <v>1.9467252043866567E-3</v>
      </c>
      <c r="O5" s="35">
        <f t="shared" ref="O5:O23" si="4">(1-O$34)-(1-O$34)*(1-M5)</f>
        <v>2.1889558918760654E-3</v>
      </c>
      <c r="P5" s="35">
        <f>(1-P$34)-(1-P$34)*(1-M5)</f>
        <v>2.2244378782608765E-3</v>
      </c>
      <c r="Q5" s="35">
        <f>(1-Q$34)-(1-Q$34)*(1-M5)</f>
        <v>2.2307600896239732E-3</v>
      </c>
      <c r="R5" s="139">
        <f>(1-R$34)-(1-R$34)*(1-M5)</f>
        <v>2.2319236425524247E-3</v>
      </c>
      <c r="S5" s="139">
        <f>(1-S$34)-(1-S$34)*(1-M5)</f>
        <v>2.2321390267544539E-3</v>
      </c>
      <c r="T5" s="85">
        <f>(1-T$34)-(1-T$34)*(1-M5)</f>
        <v>2.232178938818441E-3</v>
      </c>
      <c r="U5" s="85">
        <f t="shared" ref="U5:U33" si="5">(1-U$34)-(1-U$34)*(1-M5)</f>
        <v>2.2321863362370076E-3</v>
      </c>
      <c r="V5" s="85">
        <f t="shared" ref="V5:V33" si="6">(1-V$34)-(1-V$34)*(1-M5)</f>
        <v>2.2321877073463448E-3</v>
      </c>
      <c r="W5" s="85">
        <f t="shared" ref="W5:AC20" si="7">(1-W$34)-(1-W$34)*(1-$M5)</f>
        <v>2.2321879614827234E-3</v>
      </c>
      <c r="X5" s="85">
        <f t="shared" si="7"/>
        <v>2.2321880085872658E-3</v>
      </c>
      <c r="Y5" s="85">
        <f t="shared" si="7"/>
        <v>2.2321880173180597E-3</v>
      </c>
      <c r="Z5" s="85">
        <f t="shared" si="7"/>
        <v>2.2321880189363208E-3</v>
      </c>
      <c r="AA5" s="85">
        <f t="shared" si="7"/>
        <v>2.2321880192363031E-3</v>
      </c>
      <c r="AB5" s="85">
        <f t="shared" si="7"/>
        <v>2.2321880192919252E-3</v>
      </c>
      <c r="AC5" s="85">
        <f t="shared" si="7"/>
        <v>2.2321880193022503E-3</v>
      </c>
      <c r="AD5" s="140">
        <f>100*AC5</f>
        <v>0.22321880193022503</v>
      </c>
      <c r="AE5" s="45"/>
    </row>
    <row r="6" spans="2:31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7"/>
      <c r="G6" s="317"/>
      <c r="H6" s="8" t="str">
        <f t="shared" si="0"/>
        <v/>
      </c>
      <c r="I6" s="9" t="str">
        <f t="shared" si="1"/>
        <v/>
      </c>
      <c r="J6" s="68">
        <v>1.109</v>
      </c>
      <c r="K6" s="99">
        <v>10.757935042165499</v>
      </c>
      <c r="L6" s="123">
        <v>38.6</v>
      </c>
      <c r="M6" s="124">
        <f t="shared" si="2"/>
        <v>4.6202030592708396E-5</v>
      </c>
      <c r="N6" s="125">
        <f t="shared" si="3"/>
        <v>3.5556769499511809E-5</v>
      </c>
      <c r="O6" s="126">
        <f t="shared" si="4"/>
        <v>3.9981092306629051E-5</v>
      </c>
      <c r="P6" s="126">
        <f t="shared" ref="P6:P33" si="8">(1-P$34)-(1-P$34)*(1-M6)</f>
        <v>4.0629167755823481E-5</v>
      </c>
      <c r="Q6" s="126">
        <f t="shared" ref="Q6:Q33" si="9">(1-Q$34)-(1-Q$34)*(1-M6)</f>
        <v>4.0744642406109755E-5</v>
      </c>
      <c r="R6" s="135">
        <f t="shared" ref="R6:R33" si="10">(1-R$34)-(1-R$34)*(1-M6)</f>
        <v>4.0765894600891528E-5</v>
      </c>
      <c r="S6" s="135">
        <f t="shared" ref="S6:S33" si="11">(1-S$34)-(1-S$34)*(1-M6)</f>
        <v>4.0769828574926947E-5</v>
      </c>
      <c r="T6" s="135">
        <f>(1-T$34)-(1-T$34)*(1-M6)</f>
        <v>4.0770557565350529E-5</v>
      </c>
      <c r="U6" s="135">
        <f t="shared" si="5"/>
        <v>4.0770692678604448E-5</v>
      </c>
      <c r="V6" s="136">
        <f t="shared" si="6"/>
        <v>4.0770717721794192E-5</v>
      </c>
      <c r="W6" s="136">
        <f t="shared" si="7"/>
        <v>4.0770722363525636E-5</v>
      </c>
      <c r="X6" s="136">
        <f t="shared" si="7"/>
        <v>4.077072322394848E-5</v>
      </c>
      <c r="Y6" s="136">
        <f t="shared" si="7"/>
        <v>4.0770723383376506E-5</v>
      </c>
      <c r="Z6" s="136">
        <f t="shared" si="7"/>
        <v>4.0770723412908438E-5</v>
      </c>
      <c r="AA6" s="136">
        <f t="shared" si="7"/>
        <v>4.0770723418348531E-5</v>
      </c>
      <c r="AB6" s="136">
        <f t="shared" si="7"/>
        <v>4.0770723419458754E-5</v>
      </c>
      <c r="AC6" s="136">
        <f t="shared" si="7"/>
        <v>4.0770723419569777E-5</v>
      </c>
      <c r="AD6" s="86">
        <f t="shared" ref="AD6:AD34" si="12">100*AC6</f>
        <v>4.0770723419569777E-3</v>
      </c>
      <c r="AE6" s="45"/>
    </row>
    <row r="7" spans="2:31" x14ac:dyDescent="0.35">
      <c r="B7" s="10">
        <v>3</v>
      </c>
      <c r="C7" s="11" t="s">
        <v>13</v>
      </c>
      <c r="D7" s="89" t="s">
        <v>14</v>
      </c>
      <c r="E7" s="14">
        <v>916800</v>
      </c>
      <c r="F7" s="317"/>
      <c r="G7" s="317"/>
      <c r="H7" s="8" t="str">
        <f t="shared" si="0"/>
        <v/>
      </c>
      <c r="I7" s="9" t="str">
        <f t="shared" si="1"/>
        <v/>
      </c>
      <c r="J7" s="68">
        <v>1.321</v>
      </c>
      <c r="K7" s="99">
        <v>28.9382802606338</v>
      </c>
      <c r="L7" s="123">
        <v>70.400000000000006</v>
      </c>
      <c r="M7" s="124">
        <f t="shared" si="2"/>
        <v>7.2959677857546614E-5</v>
      </c>
      <c r="N7" s="125">
        <f t="shared" si="3"/>
        <v>5.6149273420791346E-5</v>
      </c>
      <c r="O7" s="126">
        <f t="shared" si="4"/>
        <v>6.3135918003220937E-5</v>
      </c>
      <c r="P7" s="126">
        <f t="shared" si="8"/>
        <v>6.4159322719303802E-5</v>
      </c>
      <c r="Q7" s="126">
        <f t="shared" si="9"/>
        <v>6.4341673866596949E-5</v>
      </c>
      <c r="R7" s="135">
        <f t="shared" si="10"/>
        <v>6.4375234150926275E-5</v>
      </c>
      <c r="S7" s="135">
        <f t="shared" si="11"/>
        <v>6.4381446464034653E-5</v>
      </c>
      <c r="T7" s="135">
        <f>(1-T$34)-(1-T$34)*(1-M7)</f>
        <v>6.4382597645185058E-5</v>
      </c>
      <c r="U7" s="135">
        <f t="shared" si="5"/>
        <v>6.4382811008512064E-5</v>
      </c>
      <c r="V7" s="135">
        <f t="shared" si="6"/>
        <v>6.4382850555322335E-5</v>
      </c>
      <c r="W7" s="135">
        <f t="shared" si="7"/>
        <v>6.4382857885347811E-5</v>
      </c>
      <c r="X7" s="135">
        <f t="shared" si="7"/>
        <v>6.4382859244038748E-5</v>
      </c>
      <c r="Y7" s="135">
        <f t="shared" si="7"/>
        <v>6.438285949583733E-5</v>
      </c>
      <c r="Z7" s="135">
        <f t="shared" si="7"/>
        <v>6.4382859542466697E-5</v>
      </c>
      <c r="AA7" s="135">
        <f t="shared" si="7"/>
        <v>6.4382859551126437E-5</v>
      </c>
      <c r="AB7" s="135">
        <f t="shared" si="7"/>
        <v>6.4382859552791771E-5</v>
      </c>
      <c r="AC7" s="135">
        <f t="shared" si="7"/>
        <v>6.4382859553013816E-5</v>
      </c>
      <c r="AD7" s="86">
        <f t="shared" si="12"/>
        <v>6.4382859553013816E-3</v>
      </c>
      <c r="AE7" s="45"/>
    </row>
    <row r="8" spans="2:31" x14ac:dyDescent="0.35">
      <c r="B8" s="10">
        <v>4</v>
      </c>
      <c r="C8" s="11" t="s">
        <v>11</v>
      </c>
      <c r="D8" s="89" t="s">
        <v>12</v>
      </c>
      <c r="E8" s="14">
        <v>789900</v>
      </c>
      <c r="F8" s="317"/>
      <c r="G8" s="317"/>
      <c r="H8" s="8" t="str">
        <f t="shared" si="0"/>
        <v/>
      </c>
      <c r="I8" s="9" t="str">
        <f t="shared" si="1"/>
        <v/>
      </c>
      <c r="J8" s="68">
        <v>1.3</v>
      </c>
      <c r="K8" s="99">
        <v>86.103136969338095</v>
      </c>
      <c r="L8" s="123">
        <v>180.3</v>
      </c>
      <c r="M8" s="124">
        <f t="shared" si="2"/>
        <v>2.1687448764662589E-4</v>
      </c>
      <c r="N8" s="125">
        <f t="shared" si="3"/>
        <v>1.6690513530825957E-4</v>
      </c>
      <c r="O8" s="126">
        <f t="shared" si="4"/>
        <v>1.8767311302803069E-4</v>
      </c>
      <c r="P8" s="126">
        <f t="shared" si="8"/>
        <v>1.9071520942925968E-4</v>
      </c>
      <c r="Q8" s="126">
        <f t="shared" si="9"/>
        <v>1.9125725282642669E-4</v>
      </c>
      <c r="R8" s="135">
        <f t="shared" si="10"/>
        <v>1.9135701162054097E-4</v>
      </c>
      <c r="S8" s="135">
        <f t="shared" si="11"/>
        <v>1.9137547787828613E-4</v>
      </c>
      <c r="T8" s="135">
        <f>(1-T$34)-(1-T$34)*(1-M8)</f>
        <v>1.9137889979348177E-4</v>
      </c>
      <c r="U8" s="135">
        <f t="shared" si="5"/>
        <v>1.9137953402115215E-4</v>
      </c>
      <c r="V8" s="135">
        <f t="shared" si="6"/>
        <v>1.9137965157511871E-4</v>
      </c>
      <c r="W8" s="135">
        <f t="shared" si="7"/>
        <v>1.9137967336380068E-4</v>
      </c>
      <c r="X8" s="135">
        <f t="shared" si="7"/>
        <v>1.9137967740234796E-4</v>
      </c>
      <c r="Y8" s="135">
        <f t="shared" si="7"/>
        <v>1.9137967815097134E-4</v>
      </c>
      <c r="Z8" s="135">
        <f t="shared" si="7"/>
        <v>1.9137967828974922E-4</v>
      </c>
      <c r="AA8" s="135">
        <f t="shared" si="7"/>
        <v>1.9137967831539537E-4</v>
      </c>
      <c r="AB8" s="135">
        <f t="shared" si="7"/>
        <v>1.9137967832016933E-4</v>
      </c>
      <c r="AC8" s="135">
        <f t="shared" si="7"/>
        <v>1.9137967832105751E-4</v>
      </c>
      <c r="AD8" s="86">
        <f t="shared" si="12"/>
        <v>1.9137967832105751E-2</v>
      </c>
      <c r="AE8" s="45"/>
    </row>
    <row r="9" spans="2:31" x14ac:dyDescent="0.35">
      <c r="B9" s="10">
        <v>5</v>
      </c>
      <c r="C9" s="45" t="s">
        <v>81</v>
      </c>
      <c r="D9" s="89" t="s">
        <v>14</v>
      </c>
      <c r="E9" s="14">
        <v>917000</v>
      </c>
      <c r="F9" s="317"/>
      <c r="G9" s="317"/>
      <c r="H9" s="8" t="str">
        <f t="shared" si="0"/>
        <v/>
      </c>
      <c r="I9" s="9" t="str">
        <f t="shared" si="1"/>
        <v/>
      </c>
      <c r="J9" s="68">
        <v>1.1659999999999999</v>
      </c>
      <c r="K9" s="99"/>
      <c r="L9" s="123">
        <v>17.899999999999999</v>
      </c>
      <c r="M9" s="124">
        <f t="shared" si="2"/>
        <v>1.8546781200592304E-5</v>
      </c>
      <c r="N9" s="125">
        <f t="shared" si="3"/>
        <v>1.4273477066950591E-5</v>
      </c>
      <c r="O9" s="126">
        <f t="shared" si="4"/>
        <v>1.6049523401062693E-5</v>
      </c>
      <c r="P9" s="126">
        <f t="shared" si="8"/>
        <v>1.630967892674029E-5</v>
      </c>
      <c r="Q9" s="126">
        <f t="shared" si="9"/>
        <v>1.6356033665787528E-5</v>
      </c>
      <c r="R9" s="135">
        <f t="shared" si="10"/>
        <v>1.6364564888404765E-5</v>
      </c>
      <c r="S9" s="135">
        <f t="shared" si="11"/>
        <v>1.6366144095059099E-5</v>
      </c>
      <c r="T9" s="135">
        <f t="shared" ref="T9:T33" si="13">(1-T$34)-(1-T$34)*(1-M9)</f>
        <v>1.6366436732084821E-5</v>
      </c>
      <c r="U9" s="135">
        <f t="shared" si="5"/>
        <v>1.6366490970365355E-5</v>
      </c>
      <c r="V9" s="135">
        <f t="shared" si="6"/>
        <v>1.6366501023323821E-5</v>
      </c>
      <c r="W9" s="135">
        <f t="shared" si="7"/>
        <v>1.6366502886722145E-5</v>
      </c>
      <c r="X9" s="135">
        <f t="shared" si="7"/>
        <v>1.6366503232112528E-5</v>
      </c>
      <c r="Y9" s="135">
        <f t="shared" si="7"/>
        <v>1.6366503296061374E-5</v>
      </c>
      <c r="Z9" s="135">
        <f t="shared" si="7"/>
        <v>1.6366503307940761E-5</v>
      </c>
      <c r="AA9" s="135">
        <f t="shared" si="7"/>
        <v>1.6366503310161207E-5</v>
      </c>
      <c r="AB9" s="135">
        <f t="shared" si="7"/>
        <v>1.6366503310605296E-5</v>
      </c>
      <c r="AC9" s="135">
        <f t="shared" si="7"/>
        <v>1.6366503310605296E-5</v>
      </c>
      <c r="AD9" s="86">
        <f t="shared" si="12"/>
        <v>1.6366503310605296E-3</v>
      </c>
      <c r="AE9" s="45"/>
    </row>
    <row r="10" spans="2:31" x14ac:dyDescent="0.35">
      <c r="B10" s="10">
        <v>6</v>
      </c>
      <c r="C10" s="11" t="s">
        <v>15</v>
      </c>
      <c r="D10" s="89" t="s">
        <v>16</v>
      </c>
      <c r="E10" s="14">
        <v>932000</v>
      </c>
      <c r="F10" s="317">
        <v>491.675451431032</v>
      </c>
      <c r="G10" s="317">
        <v>5.2096791370411797</v>
      </c>
      <c r="H10" s="8">
        <f t="shared" si="0"/>
        <v>94.377300117234753</v>
      </c>
      <c r="I10" s="9">
        <f t="shared" si="1"/>
        <v>1.348283042587447</v>
      </c>
      <c r="J10" s="69">
        <v>1.5409999999999999</v>
      </c>
      <c r="K10" s="99">
        <v>0.76854205761276095</v>
      </c>
      <c r="L10" s="123">
        <v>14.5</v>
      </c>
      <c r="M10" s="124">
        <f t="shared" si="2"/>
        <v>1.4782127474625097E-5</v>
      </c>
      <c r="N10" s="125">
        <f t="shared" si="3"/>
        <v>1.1376225083292724E-5</v>
      </c>
      <c r="O10" s="126">
        <f t="shared" si="4"/>
        <v>1.2791766843767149E-5</v>
      </c>
      <c r="P10" s="126">
        <f t="shared" si="8"/>
        <v>1.2999115607037481E-5</v>
      </c>
      <c r="Q10" s="126">
        <f t="shared" si="9"/>
        <v>1.3036061190963011E-5</v>
      </c>
      <c r="R10" s="135">
        <f t="shared" si="10"/>
        <v>1.3042860733114559E-5</v>
      </c>
      <c r="S10" s="135">
        <f t="shared" si="11"/>
        <v>1.3044119390070996E-5</v>
      </c>
      <c r="T10" s="135">
        <f t="shared" si="13"/>
        <v>1.3044352627167299E-5</v>
      </c>
      <c r="U10" s="135">
        <f t="shared" si="5"/>
        <v>1.3044395856032232E-5</v>
      </c>
      <c r="V10" s="135">
        <f t="shared" si="6"/>
        <v>1.30444038685118E-5</v>
      </c>
      <c r="W10" s="135">
        <f t="shared" si="7"/>
        <v>1.304440535365714E-5</v>
      </c>
      <c r="X10" s="135">
        <f t="shared" si="7"/>
        <v>1.3044405628881428E-5</v>
      </c>
      <c r="Y10" s="135">
        <f t="shared" si="7"/>
        <v>1.3044405679840665E-5</v>
      </c>
      <c r="Z10" s="135">
        <f t="shared" si="7"/>
        <v>1.3044405689388583E-5</v>
      </c>
      <c r="AA10" s="135">
        <f t="shared" si="7"/>
        <v>1.3044405691053917E-5</v>
      </c>
      <c r="AB10" s="135">
        <f t="shared" si="7"/>
        <v>1.3044405691386984E-5</v>
      </c>
      <c r="AC10" s="135">
        <f t="shared" si="7"/>
        <v>1.3044405691498007E-5</v>
      </c>
      <c r="AD10" s="86">
        <f t="shared" si="12"/>
        <v>1.3044405691498007E-3</v>
      </c>
      <c r="AE10" s="45"/>
    </row>
    <row r="11" spans="2:31" x14ac:dyDescent="0.35">
      <c r="B11" s="10">
        <v>7</v>
      </c>
      <c r="C11" s="11" t="s">
        <v>17</v>
      </c>
      <c r="D11" s="89" t="s">
        <v>18</v>
      </c>
      <c r="E11" s="14">
        <v>902000</v>
      </c>
      <c r="F11" s="317">
        <v>475.79304603625701</v>
      </c>
      <c r="G11" s="317">
        <v>6.8336200208112601</v>
      </c>
      <c r="H11" s="8">
        <f t="shared" si="0"/>
        <v>69.625329559920829</v>
      </c>
      <c r="I11" s="9">
        <f t="shared" si="1"/>
        <v>0.99467404835265893</v>
      </c>
      <c r="J11" s="68">
        <v>1.085</v>
      </c>
      <c r="K11" s="99">
        <v>2995.2333689386701</v>
      </c>
      <c r="L11" s="123">
        <v>7785.9</v>
      </c>
      <c r="M11" s="124">
        <f t="shared" si="2"/>
        <v>8.201383821084568E-3</v>
      </c>
      <c r="N11" s="125">
        <f t="shared" si="3"/>
        <v>6.3117293842471778E-3</v>
      </c>
      <c r="O11" s="126">
        <f t="shared" si="4"/>
        <v>7.09709680259063E-3</v>
      </c>
      <c r="P11" s="126">
        <f t="shared" si="8"/>
        <v>7.2121375364199158E-3</v>
      </c>
      <c r="Q11" s="126">
        <f t="shared" si="9"/>
        <v>7.2326355949766663E-3</v>
      </c>
      <c r="R11" s="135">
        <f t="shared" si="10"/>
        <v>7.2364081003063463E-3</v>
      </c>
      <c r="S11" s="135">
        <f t="shared" si="11"/>
        <v>7.2371064252644279E-3</v>
      </c>
      <c r="T11" s="135">
        <f t="shared" si="13"/>
        <v>7.2372358293256722E-3</v>
      </c>
      <c r="U11" s="135">
        <f t="shared" si="5"/>
        <v>7.2372598134523569E-3</v>
      </c>
      <c r="V11" s="135">
        <f t="shared" si="6"/>
        <v>7.2372642589030312E-3</v>
      </c>
      <c r="W11" s="135">
        <f t="shared" si="7"/>
        <v>7.2372650828714802E-3</v>
      </c>
      <c r="X11" s="135">
        <f t="shared" si="7"/>
        <v>7.2372652355950917E-3</v>
      </c>
      <c r="Y11" s="135">
        <f t="shared" si="7"/>
        <v>7.2372652639025592E-3</v>
      </c>
      <c r="Z11" s="135">
        <f t="shared" si="7"/>
        <v>7.2372652691493622E-3</v>
      </c>
      <c r="AA11" s="135">
        <f t="shared" si="7"/>
        <v>7.2372652701219176E-3</v>
      </c>
      <c r="AB11" s="135">
        <f t="shared" si="7"/>
        <v>7.2372652703021068E-3</v>
      </c>
      <c r="AC11" s="135">
        <f t="shared" si="7"/>
        <v>7.2372652703355245E-3</v>
      </c>
      <c r="AD11" s="86">
        <f t="shared" si="12"/>
        <v>0.72372652703355245</v>
      </c>
      <c r="AE11" s="45"/>
    </row>
    <row r="12" spans="2:31" x14ac:dyDescent="0.35">
      <c r="B12" s="10">
        <v>8</v>
      </c>
      <c r="C12" s="11" t="s">
        <v>19</v>
      </c>
      <c r="D12" s="89" t="s">
        <v>20</v>
      </c>
      <c r="E12" s="14">
        <v>805000</v>
      </c>
      <c r="F12" s="317"/>
      <c r="G12" s="317"/>
      <c r="H12" s="8" t="str">
        <f t="shared" si="0"/>
        <v/>
      </c>
      <c r="I12" s="9" t="str">
        <f t="shared" si="1"/>
        <v/>
      </c>
      <c r="J12" s="68">
        <v>0.9</v>
      </c>
      <c r="K12" s="99">
        <v>2.7974160825458299</v>
      </c>
      <c r="L12" s="123">
        <v>60.4</v>
      </c>
      <c r="M12" s="124">
        <f t="shared" si="2"/>
        <v>7.1289556265031123E-5</v>
      </c>
      <c r="N12" s="125">
        <f t="shared" si="3"/>
        <v>5.4863959166429055E-5</v>
      </c>
      <c r="O12" s="126">
        <f t="shared" si="4"/>
        <v>6.1690672313874373E-5</v>
      </c>
      <c r="P12" s="126">
        <f t="shared" si="8"/>
        <v>6.2690650249996871E-5</v>
      </c>
      <c r="Q12" s="126">
        <f t="shared" si="9"/>
        <v>6.286882719319653E-5</v>
      </c>
      <c r="R12" s="135">
        <f t="shared" si="10"/>
        <v>6.2901619248378893E-5</v>
      </c>
      <c r="S12" s="135">
        <f t="shared" si="11"/>
        <v>6.2907689355240493E-5</v>
      </c>
      <c r="T12" s="135">
        <f t="shared" si="13"/>
        <v>6.2908814184692297E-5</v>
      </c>
      <c r="U12" s="135">
        <f t="shared" si="5"/>
        <v>6.2909022663815151E-5</v>
      </c>
      <c r="V12" s="135">
        <f t="shared" si="6"/>
        <v>6.290906130546059E-5</v>
      </c>
      <c r="W12" s="135">
        <f t="shared" si="7"/>
        <v>6.2909068467620344E-5</v>
      </c>
      <c r="X12" s="135">
        <f t="shared" si="7"/>
        <v>6.2909069795225037E-5</v>
      </c>
      <c r="Y12" s="135">
        <f t="shared" si="7"/>
        <v>6.2909070041250459E-5</v>
      </c>
      <c r="Z12" s="135">
        <f t="shared" si="7"/>
        <v>6.2909070086880625E-5</v>
      </c>
      <c r="AA12" s="135">
        <f t="shared" si="7"/>
        <v>6.290907009531832E-5</v>
      </c>
      <c r="AB12" s="135">
        <f t="shared" si="7"/>
        <v>6.2909070096872632E-5</v>
      </c>
      <c r="AC12" s="135">
        <f t="shared" si="7"/>
        <v>6.2909070097205699E-5</v>
      </c>
      <c r="AD12" s="86">
        <f t="shared" si="12"/>
        <v>6.2909070097205699E-3</v>
      </c>
    </row>
    <row r="13" spans="2:31" x14ac:dyDescent="0.35">
      <c r="B13" s="10">
        <v>9</v>
      </c>
      <c r="C13" s="11" t="s">
        <v>21</v>
      </c>
      <c r="D13" s="89" t="s">
        <v>22</v>
      </c>
      <c r="E13" s="14">
        <v>792800</v>
      </c>
      <c r="F13" s="317">
        <v>537.27176198279199</v>
      </c>
      <c r="G13" s="317">
        <v>6.1632174892398499</v>
      </c>
      <c r="H13" s="8">
        <f t="shared" si="0"/>
        <v>87.173909231792706</v>
      </c>
      <c r="I13" s="9">
        <f t="shared" si="1"/>
        <v>1.2453747185740873</v>
      </c>
      <c r="J13" s="68">
        <v>1.347</v>
      </c>
      <c r="K13" s="99"/>
      <c r="L13" s="123"/>
      <c r="M13" s="124">
        <f t="shared" si="2"/>
        <v>0</v>
      </c>
      <c r="N13" s="125">
        <f t="shared" si="3"/>
        <v>0</v>
      </c>
      <c r="O13" s="126">
        <f t="shared" si="4"/>
        <v>0</v>
      </c>
      <c r="P13" s="126">
        <f t="shared" si="8"/>
        <v>0</v>
      </c>
      <c r="Q13" s="126">
        <f t="shared" si="9"/>
        <v>0</v>
      </c>
      <c r="R13" s="135">
        <f t="shared" si="10"/>
        <v>0</v>
      </c>
      <c r="S13" s="135">
        <f t="shared" si="11"/>
        <v>0</v>
      </c>
      <c r="T13" s="135">
        <f t="shared" si="13"/>
        <v>0</v>
      </c>
      <c r="U13" s="135">
        <f t="shared" si="5"/>
        <v>0</v>
      </c>
      <c r="V13" s="135">
        <f t="shared" si="6"/>
        <v>0</v>
      </c>
      <c r="W13" s="135">
        <f t="shared" si="7"/>
        <v>0</v>
      </c>
      <c r="X13" s="135">
        <f t="shared" si="7"/>
        <v>0</v>
      </c>
      <c r="Y13" s="135">
        <f t="shared" si="7"/>
        <v>0</v>
      </c>
      <c r="Z13" s="135">
        <f t="shared" si="7"/>
        <v>0</v>
      </c>
      <c r="AA13" s="135">
        <f t="shared" si="7"/>
        <v>0</v>
      </c>
      <c r="AB13" s="135">
        <f t="shared" si="7"/>
        <v>0</v>
      </c>
      <c r="AC13" s="135">
        <f t="shared" si="7"/>
        <v>0</v>
      </c>
      <c r="AD13" s="86">
        <f t="shared" si="12"/>
        <v>0</v>
      </c>
      <c r="AE13" s="45"/>
    </row>
    <row r="14" spans="2:31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7">
        <v>524.45554671311299</v>
      </c>
      <c r="G14" s="317">
        <v>9.4583770650427308</v>
      </c>
      <c r="H14" s="8">
        <f t="shared" si="0"/>
        <v>55.44878821245679</v>
      </c>
      <c r="I14" s="9">
        <f t="shared" si="1"/>
        <v>0.7921466368079092</v>
      </c>
      <c r="J14" s="68">
        <v>0.86099999999999999</v>
      </c>
      <c r="K14" s="99"/>
      <c r="L14" s="123"/>
      <c r="M14" s="124">
        <f t="shared" si="2"/>
        <v>0</v>
      </c>
      <c r="N14" s="125">
        <f t="shared" si="3"/>
        <v>0</v>
      </c>
      <c r="O14" s="126">
        <f t="shared" si="4"/>
        <v>0</v>
      </c>
      <c r="P14" s="126">
        <f t="shared" si="8"/>
        <v>0</v>
      </c>
      <c r="Q14" s="126">
        <f t="shared" si="9"/>
        <v>0</v>
      </c>
      <c r="R14" s="135">
        <f t="shared" si="10"/>
        <v>0</v>
      </c>
      <c r="S14" s="135">
        <f t="shared" si="11"/>
        <v>0</v>
      </c>
      <c r="T14" s="135">
        <f t="shared" si="13"/>
        <v>0</v>
      </c>
      <c r="U14" s="135">
        <f t="shared" si="5"/>
        <v>0</v>
      </c>
      <c r="V14" s="135">
        <f t="shared" si="6"/>
        <v>0</v>
      </c>
      <c r="W14" s="135">
        <f t="shared" si="7"/>
        <v>0</v>
      </c>
      <c r="X14" s="135">
        <f t="shared" si="7"/>
        <v>0</v>
      </c>
      <c r="Y14" s="135">
        <f t="shared" si="7"/>
        <v>0</v>
      </c>
      <c r="Z14" s="135">
        <f t="shared" si="7"/>
        <v>0</v>
      </c>
      <c r="AA14" s="135">
        <f t="shared" si="7"/>
        <v>0</v>
      </c>
      <c r="AB14" s="135">
        <f t="shared" si="7"/>
        <v>0</v>
      </c>
      <c r="AC14" s="135">
        <f t="shared" si="7"/>
        <v>0</v>
      </c>
      <c r="AD14" s="86">
        <f t="shared" si="12"/>
        <v>0</v>
      </c>
      <c r="AE14" s="45"/>
    </row>
    <row r="15" spans="2:31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35">
        <v>789300</v>
      </c>
      <c r="G15" s="320">
        <v>11276.0145097638</v>
      </c>
      <c r="H15" s="8">
        <f t="shared" si="0"/>
        <v>69.998136248986924</v>
      </c>
      <c r="I15" s="9">
        <f t="shared" si="1"/>
        <v>1</v>
      </c>
      <c r="J15" s="68">
        <v>1</v>
      </c>
      <c r="K15" s="99">
        <v>29240.726392270099</v>
      </c>
      <c r="L15" s="127">
        <f t="shared" ref="L15:L32" si="14">IF(J$2=TRUE,J15*K15*F$15/K$15,IF(I15="",J15*K15*F$15/K$15,I15*K15*F$15/K$15))</f>
        <v>789300</v>
      </c>
      <c r="M15" s="128">
        <f t="shared" si="2"/>
        <v>0.95017010105387834</v>
      </c>
      <c r="N15" s="129">
        <f t="shared" si="3"/>
        <v>0.73124446772468821</v>
      </c>
      <c r="O15" s="130">
        <f t="shared" si="4"/>
        <v>0.82223309300196457</v>
      </c>
      <c r="P15" s="130">
        <f t="shared" si="8"/>
        <v>0.8355611200852624</v>
      </c>
      <c r="Q15" s="130">
        <f t="shared" si="9"/>
        <v>0.83793591960631875</v>
      </c>
      <c r="R15" s="137">
        <f t="shared" si="10"/>
        <v>0.83837298264940141</v>
      </c>
      <c r="S15" s="137">
        <f t="shared" si="11"/>
        <v>0.8384538869834014</v>
      </c>
      <c r="T15" s="137">
        <f t="shared" si="13"/>
        <v>0.83846887907163858</v>
      </c>
      <c r="U15" s="137">
        <f t="shared" si="5"/>
        <v>0.83847165774907373</v>
      </c>
      <c r="V15" s="137">
        <f t="shared" si="6"/>
        <v>0.83847217277609298</v>
      </c>
      <c r="W15" s="137">
        <f t="shared" si="7"/>
        <v>0.8384722682368414</v>
      </c>
      <c r="X15" s="137">
        <f t="shared" si="7"/>
        <v>0.8384722859306043</v>
      </c>
      <c r="Y15" s="137">
        <f t="shared" si="7"/>
        <v>0.83847228921016492</v>
      </c>
      <c r="Z15" s="137">
        <f t="shared" si="7"/>
        <v>0.83847228981803557</v>
      </c>
      <c r="AA15" s="137">
        <f t="shared" si="7"/>
        <v>0.83847228993070511</v>
      </c>
      <c r="AB15" s="137">
        <f t="shared" si="7"/>
        <v>0.83847228995158851</v>
      </c>
      <c r="AC15" s="137">
        <f t="shared" si="7"/>
        <v>0.8384722899554593</v>
      </c>
      <c r="AD15" s="87">
        <f>100*AC15</f>
        <v>83.847228995545933</v>
      </c>
      <c r="AE15" s="78"/>
    </row>
    <row r="16" spans="2:31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7"/>
      <c r="G16" s="317"/>
      <c r="H16" s="8" t="str">
        <f t="shared" si="0"/>
        <v/>
      </c>
      <c r="I16" s="9" t="str">
        <f t="shared" si="1"/>
        <v/>
      </c>
      <c r="J16" s="68">
        <v>2.0190000000000001</v>
      </c>
      <c r="K16" s="99"/>
      <c r="L16" s="123"/>
      <c r="M16" s="124">
        <f t="shared" si="2"/>
        <v>0</v>
      </c>
      <c r="N16" s="125">
        <f t="shared" si="3"/>
        <v>0</v>
      </c>
      <c r="O16" s="126">
        <f t="shared" si="4"/>
        <v>0</v>
      </c>
      <c r="P16" s="126">
        <f t="shared" si="8"/>
        <v>0</v>
      </c>
      <c r="Q16" s="126">
        <f t="shared" si="9"/>
        <v>0</v>
      </c>
      <c r="R16" s="135">
        <f t="shared" si="10"/>
        <v>0</v>
      </c>
      <c r="S16" s="135">
        <f t="shared" si="11"/>
        <v>0</v>
      </c>
      <c r="T16" s="135">
        <f t="shared" si="13"/>
        <v>0</v>
      </c>
      <c r="U16" s="135">
        <f t="shared" si="5"/>
        <v>0</v>
      </c>
      <c r="V16" s="135">
        <f t="shared" si="6"/>
        <v>0</v>
      </c>
      <c r="W16" s="135">
        <f t="shared" si="7"/>
        <v>0</v>
      </c>
      <c r="X16" s="135">
        <f t="shared" si="7"/>
        <v>0</v>
      </c>
      <c r="Y16" s="135">
        <f t="shared" si="7"/>
        <v>0</v>
      </c>
      <c r="Z16" s="135">
        <f t="shared" si="7"/>
        <v>0</v>
      </c>
      <c r="AA16" s="135">
        <f t="shared" si="7"/>
        <v>0</v>
      </c>
      <c r="AB16" s="135">
        <f t="shared" si="7"/>
        <v>0</v>
      </c>
      <c r="AC16" s="135">
        <f t="shared" si="7"/>
        <v>0</v>
      </c>
      <c r="AD16" s="86">
        <f t="shared" si="12"/>
        <v>0</v>
      </c>
      <c r="AE16" s="45"/>
    </row>
    <row r="17" spans="2:31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7"/>
      <c r="G17" s="317"/>
      <c r="H17" s="8" t="str">
        <f t="shared" si="0"/>
        <v/>
      </c>
      <c r="I17" s="9" t="str">
        <f t="shared" si="1"/>
        <v/>
      </c>
      <c r="J17" s="68">
        <v>0.85299999999999998</v>
      </c>
      <c r="K17" s="99">
        <v>3.6264935566209102</v>
      </c>
      <c r="L17" s="123">
        <v>78.3</v>
      </c>
      <c r="M17" s="124">
        <f t="shared" si="2"/>
        <v>9.226775536933299E-5</v>
      </c>
      <c r="N17" s="125">
        <f t="shared" si="3"/>
        <v>7.1008638967251514E-5</v>
      </c>
      <c r="O17" s="126">
        <f t="shared" si="4"/>
        <v>7.9844231888115402E-5</v>
      </c>
      <c r="P17" s="126">
        <f t="shared" si="8"/>
        <v>8.1138470826025433E-5</v>
      </c>
      <c r="Q17" s="126">
        <f t="shared" si="9"/>
        <v>8.1369079451776294E-5</v>
      </c>
      <c r="R17" s="135">
        <f t="shared" si="10"/>
        <v>8.1411521142937815E-5</v>
      </c>
      <c r="S17" s="135">
        <f t="shared" si="11"/>
        <v>8.1419377484959199E-5</v>
      </c>
      <c r="T17" s="135">
        <f t="shared" si="13"/>
        <v>8.1420833315193342E-5</v>
      </c>
      <c r="U17" s="135">
        <f t="shared" si="5"/>
        <v>8.142110314302009E-5</v>
      </c>
      <c r="V17" s="135">
        <f t="shared" si="6"/>
        <v>8.1421153155458725E-5</v>
      </c>
      <c r="W17" s="135">
        <f t="shared" si="7"/>
        <v>8.1421162425376892E-5</v>
      </c>
      <c r="X17" s="135">
        <f t="shared" si="7"/>
        <v>8.1421164143558045E-5</v>
      </c>
      <c r="Y17" s="135">
        <f t="shared" si="7"/>
        <v>8.1421164461970008E-5</v>
      </c>
      <c r="Z17" s="135">
        <f t="shared" si="7"/>
        <v>8.1421164521033873E-5</v>
      </c>
      <c r="AA17" s="135">
        <f t="shared" si="7"/>
        <v>8.1421164531914059E-5</v>
      </c>
      <c r="AB17" s="135">
        <f t="shared" si="7"/>
        <v>8.1421164534023482E-5</v>
      </c>
      <c r="AC17" s="135">
        <f t="shared" si="7"/>
        <v>8.1421164534356549E-5</v>
      </c>
      <c r="AD17" s="86">
        <f t="shared" si="12"/>
        <v>8.1421164534356549E-3</v>
      </c>
      <c r="AE17" s="45"/>
    </row>
    <row r="18" spans="2:31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7">
        <v>545.90661606757703</v>
      </c>
      <c r="G18" s="317">
        <v>11.575397305142401</v>
      </c>
      <c r="H18" s="8">
        <f t="shared" si="0"/>
        <v>47.160939851719526</v>
      </c>
      <c r="I18" s="9">
        <f t="shared" si="1"/>
        <v>0.67374565065512126</v>
      </c>
      <c r="J18" s="68">
        <v>0.71699999999999997</v>
      </c>
      <c r="K18" s="99">
        <v>155.92422230275201</v>
      </c>
      <c r="L18" s="123">
        <v>2735.8</v>
      </c>
      <c r="M18" s="124">
        <f t="shared" si="2"/>
        <v>3.2330554237102378E-3</v>
      </c>
      <c r="N18" s="125">
        <f t="shared" si="3"/>
        <v>2.4881375343354106E-3</v>
      </c>
      <c r="O18" s="126">
        <f t="shared" si="4"/>
        <v>2.7977360663480333E-3</v>
      </c>
      <c r="P18" s="126">
        <f t="shared" si="8"/>
        <v>2.8430861044109745E-3</v>
      </c>
      <c r="Q18" s="126">
        <f t="shared" si="9"/>
        <v>2.8511666138516523E-3</v>
      </c>
      <c r="R18" s="135">
        <f t="shared" si="10"/>
        <v>2.852653767615343E-3</v>
      </c>
      <c r="S18" s="135">
        <f t="shared" si="11"/>
        <v>2.8529290532673945E-3</v>
      </c>
      <c r="T18" s="135">
        <f t="shared" si="13"/>
        <v>2.852980065451538E-3</v>
      </c>
      <c r="U18" s="135">
        <f t="shared" si="5"/>
        <v>2.8529895201987454E-3</v>
      </c>
      <c r="V18" s="135">
        <f t="shared" si="6"/>
        <v>2.8529912726332762E-3</v>
      </c>
      <c r="W18" s="135">
        <f t="shared" si="7"/>
        <v>2.8529915974487841E-3</v>
      </c>
      <c r="X18" s="135">
        <f t="shared" si="7"/>
        <v>2.8529916576536252E-3</v>
      </c>
      <c r="Y18" s="135">
        <f t="shared" si="7"/>
        <v>2.8529916688126988E-3</v>
      </c>
      <c r="Z18" s="135">
        <f t="shared" si="7"/>
        <v>2.8529916708810443E-3</v>
      </c>
      <c r="AA18" s="135">
        <f t="shared" si="7"/>
        <v>2.8529916712644043E-3</v>
      </c>
      <c r="AB18" s="135">
        <f t="shared" si="7"/>
        <v>2.8529916713354586E-3</v>
      </c>
      <c r="AC18" s="135">
        <f t="shared" si="7"/>
        <v>2.8529916713486703E-3</v>
      </c>
      <c r="AD18" s="86">
        <f t="shared" si="12"/>
        <v>0.28529916713486703</v>
      </c>
      <c r="AE18" s="45"/>
    </row>
    <row r="19" spans="2:31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7">
        <v>546.18567262890201</v>
      </c>
      <c r="G19" s="317">
        <v>13.9051627802958</v>
      </c>
      <c r="H19" s="8">
        <f t="shared" si="0"/>
        <v>39.279344029173828</v>
      </c>
      <c r="I19" s="9">
        <f t="shared" si="1"/>
        <v>0.56114842671603726</v>
      </c>
      <c r="J19" s="68">
        <v>0.60399999999999998</v>
      </c>
      <c r="K19" s="99">
        <v>1200.88663434198</v>
      </c>
      <c r="L19" s="123">
        <v>17828.7</v>
      </c>
      <c r="M19" s="124">
        <f t="shared" si="2"/>
        <v>1.9033318885050974E-2</v>
      </c>
      <c r="N19" s="125">
        <f t="shared" si="3"/>
        <v>1.4647913170174776E-2</v>
      </c>
      <c r="O19" s="126">
        <f t="shared" si="4"/>
        <v>1.6470550525206185E-2</v>
      </c>
      <c r="P19" s="126">
        <f t="shared" si="8"/>
        <v>1.673753071044215E-2</v>
      </c>
      <c r="Q19" s="126">
        <f t="shared" si="9"/>
        <v>1.6785101473321573E-2</v>
      </c>
      <c r="R19" s="135">
        <f t="shared" si="10"/>
        <v>1.6793856495461945E-2</v>
      </c>
      <c r="S19" s="135">
        <f t="shared" si="11"/>
        <v>1.6795477129479486E-2</v>
      </c>
      <c r="T19" s="135">
        <f t="shared" si="13"/>
        <v>1.6795777443282089E-2</v>
      </c>
      <c r="U19" s="135">
        <f t="shared" si="5"/>
        <v>1.6795833104319646E-2</v>
      </c>
      <c r="V19" s="135">
        <f t="shared" si="6"/>
        <v>1.6795843421076095E-2</v>
      </c>
      <c r="W19" s="135">
        <f t="shared" si="7"/>
        <v>1.6795845333296699E-2</v>
      </c>
      <c r="X19" s="135">
        <f t="shared" si="7"/>
        <v>1.6795845687729072E-2</v>
      </c>
      <c r="Y19" s="135">
        <f t="shared" si="7"/>
        <v>1.6795845753423522E-2</v>
      </c>
      <c r="Z19" s="135">
        <f t="shared" si="7"/>
        <v>1.6795845765600115E-2</v>
      </c>
      <c r="AA19" s="135">
        <f t="shared" si="7"/>
        <v>1.6795845767856976E-2</v>
      </c>
      <c r="AB19" s="135">
        <f t="shared" si="7"/>
        <v>1.6795845768275308E-2</v>
      </c>
      <c r="AC19" s="135">
        <f t="shared" si="7"/>
        <v>1.6795845768352913E-2</v>
      </c>
      <c r="AD19" s="86">
        <f t="shared" si="12"/>
        <v>1.6795845768352913</v>
      </c>
      <c r="AE19" s="45"/>
    </row>
    <row r="20" spans="2:31" x14ac:dyDescent="0.35">
      <c r="B20" s="10">
        <v>16</v>
      </c>
      <c r="C20" s="11" t="s">
        <v>145</v>
      </c>
      <c r="D20" s="89" t="s">
        <v>32</v>
      </c>
      <c r="E20" s="14">
        <v>980000</v>
      </c>
      <c r="F20" s="317">
        <v>63.792341576932898</v>
      </c>
      <c r="G20" s="317">
        <v>1.70197618928699</v>
      </c>
      <c r="H20" s="8">
        <f t="shared" si="0"/>
        <v>37.481336095340716</v>
      </c>
      <c r="I20" s="9">
        <f t="shared" si="1"/>
        <v>0.53546191518610864</v>
      </c>
      <c r="J20" s="68">
        <v>0.70699999999999996</v>
      </c>
      <c r="K20" s="99">
        <v>20.7278332195554</v>
      </c>
      <c r="L20" s="123">
        <v>447.6</v>
      </c>
      <c r="M20" s="124">
        <f t="shared" si="2"/>
        <v>4.3395915553290116E-4</v>
      </c>
      <c r="N20" s="125">
        <f t="shared" si="3"/>
        <v>3.3397202390383907E-4</v>
      </c>
      <c r="O20" s="126">
        <f t="shared" si="4"/>
        <v>3.7552810627761168E-4</v>
      </c>
      <c r="P20" s="126">
        <f t="shared" si="8"/>
        <v>3.8161524727642337E-4</v>
      </c>
      <c r="Q20" s="126">
        <f t="shared" si="9"/>
        <v>3.8269985938277351E-4</v>
      </c>
      <c r="R20" s="135">
        <f t="shared" si="10"/>
        <v>3.8289947365066634E-4</v>
      </c>
      <c r="S20" s="135">
        <f t="shared" si="11"/>
        <v>3.829364240623967E-4</v>
      </c>
      <c r="T20" s="135">
        <f t="shared" si="13"/>
        <v>3.8294327120902416E-4</v>
      </c>
      <c r="U20" s="135">
        <f t="shared" si="5"/>
        <v>3.8294454027909541E-4</v>
      </c>
      <c r="V20" s="135">
        <f t="shared" si="6"/>
        <v>3.8294477550093742E-4</v>
      </c>
      <c r="W20" s="135">
        <f t="shared" si="7"/>
        <v>3.8294481909950662E-4</v>
      </c>
      <c r="X20" s="135">
        <f t="shared" si="7"/>
        <v>3.8294482718048695E-4</v>
      </c>
      <c r="Y20" s="135">
        <f t="shared" si="7"/>
        <v>3.8294482867839985E-4</v>
      </c>
      <c r="Z20" s="135">
        <f t="shared" si="7"/>
        <v>3.8294482895595561E-4</v>
      </c>
      <c r="AA20" s="135">
        <f t="shared" si="7"/>
        <v>3.8294482900746996E-4</v>
      </c>
      <c r="AB20" s="135">
        <f t="shared" si="7"/>
        <v>3.8294482901701787E-4</v>
      </c>
      <c r="AC20" s="135">
        <f t="shared" si="7"/>
        <v>3.8294482901879423E-4</v>
      </c>
      <c r="AD20" s="86">
        <f t="shared" si="12"/>
        <v>3.8294482901879423E-2</v>
      </c>
      <c r="AE20" s="45"/>
    </row>
    <row r="21" spans="2:31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7">
        <v>531.35236833179704</v>
      </c>
      <c r="G21" s="317">
        <v>12.4414212470938</v>
      </c>
      <c r="H21" s="8">
        <f t="shared" si="0"/>
        <v>42.708333539941506</v>
      </c>
      <c r="I21" s="9">
        <f t="shared" si="1"/>
        <v>0.610135295431664</v>
      </c>
      <c r="J21" s="68">
        <v>0.84</v>
      </c>
      <c r="K21" s="99">
        <v>1.30803016204881</v>
      </c>
      <c r="L21" s="123">
        <v>23</v>
      </c>
      <c r="M21" s="124">
        <f t="shared" si="2"/>
        <v>2.5118484704404566E-5</v>
      </c>
      <c r="N21" s="125">
        <f t="shared" si="3"/>
        <v>1.9331015527979112E-5</v>
      </c>
      <c r="O21" s="126">
        <f t="shared" si="4"/>
        <v>2.1736370516278747E-5</v>
      </c>
      <c r="P21" s="126">
        <f t="shared" si="8"/>
        <v>2.2088707265388585E-5</v>
      </c>
      <c r="Q21" s="126">
        <f t="shared" si="9"/>
        <v>2.2151486935406695E-5</v>
      </c>
      <c r="R21" s="135">
        <f t="shared" si="10"/>
        <v>2.2163041036526998E-5</v>
      </c>
      <c r="S21" s="135">
        <f t="shared" si="11"/>
        <v>2.2165179805355706E-5</v>
      </c>
      <c r="T21" s="135">
        <f t="shared" si="13"/>
        <v>2.2165576132882059E-5</v>
      </c>
      <c r="U21" s="135">
        <f t="shared" si="5"/>
        <v>2.2165649589345193E-5</v>
      </c>
      <c r="V21" s="135">
        <f t="shared" si="6"/>
        <v>2.2165663204565256E-5</v>
      </c>
      <c r="W21" s="135">
        <f t="shared" ref="W21:AC33" si="15">(1-W$34)-(1-W$34)*(1-$M21)</f>
        <v>2.2165665728102191E-5</v>
      </c>
      <c r="X21" s="135">
        <f t="shared" si="15"/>
        <v>2.2165666195839151E-5</v>
      </c>
      <c r="Y21" s="135">
        <f t="shared" si="15"/>
        <v>2.2165666282547569E-5</v>
      </c>
      <c r="Z21" s="135">
        <f t="shared" si="15"/>
        <v>2.2165666298645803E-5</v>
      </c>
      <c r="AA21" s="135">
        <f t="shared" si="15"/>
        <v>2.2165666301643405E-5</v>
      </c>
      <c r="AB21" s="135">
        <f t="shared" si="15"/>
        <v>2.2165666302198517E-5</v>
      </c>
      <c r="AC21" s="135">
        <f t="shared" si="15"/>
        <v>2.2165666302198517E-5</v>
      </c>
      <c r="AD21" s="86">
        <f t="shared" si="12"/>
        <v>2.2165666302198517E-3</v>
      </c>
      <c r="AE21" s="45"/>
    </row>
    <row r="22" spans="2:31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7">
        <v>543.77295663699704</v>
      </c>
      <c r="G22" s="317">
        <v>13.808028867717001</v>
      </c>
      <c r="H22" s="8">
        <f t="shared" si="0"/>
        <v>39.380925535891038</v>
      </c>
      <c r="I22" s="9">
        <f t="shared" si="1"/>
        <v>0.56259962973601307</v>
      </c>
      <c r="J22" s="68">
        <v>0.60699999999999998</v>
      </c>
      <c r="K22" s="99">
        <v>969.95125348548004</v>
      </c>
      <c r="L22" s="123">
        <v>14400.1</v>
      </c>
      <c r="M22" s="124">
        <f t="shared" si="2"/>
        <v>1.5547755023959966E-2</v>
      </c>
      <c r="N22" s="125">
        <f t="shared" si="3"/>
        <v>1.1965446854409922E-2</v>
      </c>
      <c r="O22" s="126">
        <f t="shared" si="4"/>
        <v>1.3454305380066423E-2</v>
      </c>
      <c r="P22" s="126">
        <f t="shared" si="8"/>
        <v>1.3672393593759935E-2</v>
      </c>
      <c r="Q22" s="126">
        <f t="shared" si="9"/>
        <v>1.3711252742393931E-2</v>
      </c>
      <c r="R22" s="135">
        <f t="shared" si="10"/>
        <v>1.3718404460929756E-2</v>
      </c>
      <c r="S22" s="135">
        <f t="shared" si="11"/>
        <v>1.3719728308905998E-2</v>
      </c>
      <c r="T22" s="135">
        <f t="shared" si="13"/>
        <v>1.3719973626365456E-2</v>
      </c>
      <c r="U22" s="135">
        <f t="shared" si="5"/>
        <v>1.3720019094220048E-2</v>
      </c>
      <c r="V22" s="135">
        <f t="shared" si="6"/>
        <v>1.3720027521673117E-2</v>
      </c>
      <c r="W22" s="135">
        <f t="shared" si="15"/>
        <v>1.3720029083709617E-2</v>
      </c>
      <c r="X22" s="135">
        <f t="shared" si="15"/>
        <v>1.372002937323491E-2</v>
      </c>
      <c r="Y22" s="135">
        <f t="shared" si="15"/>
        <v>1.3720029426898761E-2</v>
      </c>
      <c r="Z22" s="135">
        <f t="shared" si="15"/>
        <v>1.3720029436845471E-2</v>
      </c>
      <c r="AA22" s="135">
        <f t="shared" si="15"/>
        <v>1.3720029438689108E-2</v>
      </c>
      <c r="AB22" s="135">
        <f t="shared" si="15"/>
        <v>1.3720029439030723E-2</v>
      </c>
      <c r="AC22" s="135">
        <f t="shared" si="15"/>
        <v>1.3720029439094117E-2</v>
      </c>
      <c r="AD22" s="86">
        <f t="shared" si="12"/>
        <v>1.3720029439094117</v>
      </c>
      <c r="AE22" s="45"/>
    </row>
    <row r="23" spans="2:31" ht="17.5" customHeight="1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/>
      <c r="G23" s="317"/>
      <c r="H23" s="8" t="str">
        <f t="shared" si="0"/>
        <v/>
      </c>
      <c r="I23" s="9" t="str">
        <f t="shared" si="1"/>
        <v/>
      </c>
      <c r="J23" s="68">
        <v>0.89</v>
      </c>
      <c r="K23" s="99">
        <v>8.8142751241772093</v>
      </c>
      <c r="L23" s="123">
        <v>261.7</v>
      </c>
      <c r="M23" s="124">
        <f t="shared" si="2"/>
        <v>2.8384710537096125E-4</v>
      </c>
      <c r="N23" s="125">
        <f t="shared" si="3"/>
        <v>2.1844680784210979E-4</v>
      </c>
      <c r="O23" s="126">
        <f t="shared" si="4"/>
        <v>2.4562810714623406E-4</v>
      </c>
      <c r="P23" s="126">
        <f t="shared" si="8"/>
        <v>2.4960962782738516E-4</v>
      </c>
      <c r="Q23" s="126">
        <f t="shared" si="9"/>
        <v>2.5031905866412796E-4</v>
      </c>
      <c r="R23" s="135">
        <f t="shared" si="10"/>
        <v>2.5044962379083824E-4</v>
      </c>
      <c r="S23" s="135">
        <f t="shared" si="11"/>
        <v>2.5047379258025249E-4</v>
      </c>
      <c r="T23" s="135">
        <f t="shared" si="13"/>
        <v>2.5047827121082999E-4</v>
      </c>
      <c r="U23" s="135">
        <f t="shared" si="5"/>
        <v>2.5047910129327722E-4</v>
      </c>
      <c r="V23" s="135">
        <f t="shared" si="6"/>
        <v>2.5047925514876113E-4</v>
      </c>
      <c r="W23" s="135">
        <f t="shared" si="15"/>
        <v>2.5047928366606076E-4</v>
      </c>
      <c r="X23" s="135">
        <f t="shared" si="15"/>
        <v>2.5047928895172156E-4</v>
      </c>
      <c r="Y23" s="135">
        <f t="shared" si="15"/>
        <v>2.5047928993149338E-4</v>
      </c>
      <c r="Z23" s="135">
        <f t="shared" si="15"/>
        <v>2.5047929011301484E-4</v>
      </c>
      <c r="AA23" s="135">
        <f t="shared" si="15"/>
        <v>2.5047929014676562E-4</v>
      </c>
      <c r="AB23" s="135">
        <f t="shared" si="15"/>
        <v>2.5047929015298287E-4</v>
      </c>
      <c r="AC23" s="135">
        <f t="shared" si="15"/>
        <v>2.5047929015409309E-4</v>
      </c>
      <c r="AD23" s="86">
        <f t="shared" si="12"/>
        <v>2.5047929015409309E-2</v>
      </c>
      <c r="AE23" s="45"/>
    </row>
    <row r="24" spans="2:31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/>
      <c r="G24" s="317"/>
      <c r="H24" s="8" t="str">
        <f t="shared" si="0"/>
        <v/>
      </c>
      <c r="I24" s="9" t="str">
        <f t="shared" si="1"/>
        <v/>
      </c>
      <c r="J24" s="68">
        <v>0.6</v>
      </c>
      <c r="K24" s="99"/>
      <c r="L24" s="123">
        <f t="shared" si="14"/>
        <v>0</v>
      </c>
      <c r="M24" s="124">
        <f t="shared" si="2"/>
        <v>0</v>
      </c>
      <c r="N24" s="125">
        <f t="shared" si="3"/>
        <v>0</v>
      </c>
      <c r="O24" s="126">
        <f>(1-O$34)-(1-O$34)*(1-M24)</f>
        <v>0</v>
      </c>
      <c r="P24" s="126">
        <f t="shared" si="8"/>
        <v>0</v>
      </c>
      <c r="Q24" s="126">
        <f t="shared" si="9"/>
        <v>0</v>
      </c>
      <c r="R24" s="135">
        <f t="shared" si="10"/>
        <v>0</v>
      </c>
      <c r="S24" s="135">
        <f t="shared" si="11"/>
        <v>0</v>
      </c>
      <c r="T24" s="135">
        <f t="shared" si="13"/>
        <v>0</v>
      </c>
      <c r="U24" s="135">
        <f t="shared" si="5"/>
        <v>0</v>
      </c>
      <c r="V24" s="135">
        <f t="shared" si="6"/>
        <v>0</v>
      </c>
      <c r="W24" s="135">
        <f t="shared" si="15"/>
        <v>0</v>
      </c>
      <c r="X24" s="135">
        <f t="shared" si="15"/>
        <v>0</v>
      </c>
      <c r="Y24" s="135">
        <f t="shared" si="15"/>
        <v>0</v>
      </c>
      <c r="Z24" s="135">
        <f t="shared" si="15"/>
        <v>0</v>
      </c>
      <c r="AA24" s="135">
        <f t="shared" si="15"/>
        <v>0</v>
      </c>
      <c r="AB24" s="135">
        <f t="shared" si="15"/>
        <v>0</v>
      </c>
      <c r="AC24" s="135">
        <f t="shared" si="15"/>
        <v>0</v>
      </c>
      <c r="AD24" s="86">
        <f t="shared" si="12"/>
        <v>0</v>
      </c>
      <c r="AE24" s="45"/>
    </row>
    <row r="25" spans="2:31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/>
      <c r="G25" s="317"/>
      <c r="H25" s="8" t="str">
        <f t="shared" si="0"/>
        <v/>
      </c>
      <c r="I25" s="9" t="str">
        <f t="shared" si="1"/>
        <v/>
      </c>
      <c r="J25" s="68">
        <v>1.9079999999999999</v>
      </c>
      <c r="K25" s="99"/>
      <c r="L25" s="123">
        <f t="shared" si="14"/>
        <v>0</v>
      </c>
      <c r="M25" s="124">
        <f t="shared" si="2"/>
        <v>0</v>
      </c>
      <c r="N25" s="125">
        <f t="shared" si="3"/>
        <v>0</v>
      </c>
      <c r="O25" s="126">
        <f>(1-O$34)-(1-O$34)*(1-M25)</f>
        <v>0</v>
      </c>
      <c r="P25" s="126">
        <f t="shared" si="8"/>
        <v>0</v>
      </c>
      <c r="Q25" s="126">
        <f t="shared" si="9"/>
        <v>0</v>
      </c>
      <c r="R25" s="135">
        <f t="shared" si="10"/>
        <v>0</v>
      </c>
      <c r="S25" s="135">
        <f t="shared" si="11"/>
        <v>0</v>
      </c>
      <c r="T25" s="135">
        <f t="shared" si="13"/>
        <v>0</v>
      </c>
      <c r="U25" s="135">
        <f t="shared" si="5"/>
        <v>0</v>
      </c>
      <c r="V25" s="135">
        <f t="shared" si="6"/>
        <v>0</v>
      </c>
      <c r="W25" s="135">
        <f t="shared" si="15"/>
        <v>0</v>
      </c>
      <c r="X25" s="135">
        <f t="shared" si="15"/>
        <v>0</v>
      </c>
      <c r="Y25" s="135">
        <f t="shared" si="15"/>
        <v>0</v>
      </c>
      <c r="Z25" s="135">
        <f t="shared" si="15"/>
        <v>0</v>
      </c>
      <c r="AA25" s="135">
        <f t="shared" si="15"/>
        <v>0</v>
      </c>
      <c r="AB25" s="135">
        <f t="shared" si="15"/>
        <v>0</v>
      </c>
      <c r="AC25" s="135">
        <f t="shared" si="15"/>
        <v>0</v>
      </c>
      <c r="AD25" s="86">
        <f t="shared" si="12"/>
        <v>0</v>
      </c>
      <c r="AE25" s="45"/>
    </row>
    <row r="26" spans="2:31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 t="str">
        <f t="shared" si="0"/>
        <v/>
      </c>
      <c r="I26" s="9" t="str">
        <f t="shared" si="1"/>
        <v/>
      </c>
      <c r="J26" s="68">
        <v>0.7</v>
      </c>
      <c r="K26" s="99"/>
      <c r="L26" s="123">
        <f t="shared" si="14"/>
        <v>0</v>
      </c>
      <c r="M26" s="124">
        <f t="shared" si="2"/>
        <v>0</v>
      </c>
      <c r="N26" s="125">
        <f t="shared" si="3"/>
        <v>0</v>
      </c>
      <c r="O26" s="126">
        <f t="shared" ref="O26:O32" si="16">(1-O$34)-(1-O$34)*(1-M26)</f>
        <v>0</v>
      </c>
      <c r="P26" s="126">
        <f t="shared" si="8"/>
        <v>0</v>
      </c>
      <c r="Q26" s="126">
        <f t="shared" si="9"/>
        <v>0</v>
      </c>
      <c r="R26" s="135">
        <f t="shared" si="10"/>
        <v>0</v>
      </c>
      <c r="S26" s="135">
        <f t="shared" si="11"/>
        <v>0</v>
      </c>
      <c r="T26" s="135">
        <f t="shared" si="13"/>
        <v>0</v>
      </c>
      <c r="U26" s="135">
        <f t="shared" si="5"/>
        <v>0</v>
      </c>
      <c r="V26" s="135">
        <f t="shared" si="6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2"/>
        <v>0</v>
      </c>
      <c r="AE26" s="45"/>
    </row>
    <row r="27" spans="2:31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 t="str">
        <f t="shared" si="0"/>
        <v/>
      </c>
      <c r="I27" s="9" t="str">
        <f t="shared" si="1"/>
        <v/>
      </c>
      <c r="J27" s="68">
        <v>0.85</v>
      </c>
      <c r="K27" s="99"/>
      <c r="L27" s="123">
        <f t="shared" si="14"/>
        <v>0</v>
      </c>
      <c r="M27" s="124">
        <f t="shared" si="2"/>
        <v>0</v>
      </c>
      <c r="N27" s="125">
        <f t="shared" si="3"/>
        <v>0</v>
      </c>
      <c r="O27" s="126">
        <f t="shared" si="16"/>
        <v>0</v>
      </c>
      <c r="P27" s="126">
        <f t="shared" si="8"/>
        <v>0</v>
      </c>
      <c r="Q27" s="126">
        <f t="shared" si="9"/>
        <v>0</v>
      </c>
      <c r="R27" s="135">
        <f t="shared" si="10"/>
        <v>0</v>
      </c>
      <c r="S27" s="135">
        <f t="shared" si="11"/>
        <v>0</v>
      </c>
      <c r="T27" s="135">
        <f t="shared" si="13"/>
        <v>0</v>
      </c>
      <c r="U27" s="135">
        <f t="shared" si="5"/>
        <v>0</v>
      </c>
      <c r="V27" s="135">
        <f t="shared" si="6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2"/>
        <v>0</v>
      </c>
      <c r="AE27" s="45"/>
    </row>
    <row r="28" spans="2:31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 t="str">
        <f t="shared" si="0"/>
        <v/>
      </c>
      <c r="I28" s="9" t="str">
        <f t="shared" si="1"/>
        <v/>
      </c>
      <c r="J28" s="68">
        <v>0.67900000000000005</v>
      </c>
      <c r="K28" s="99"/>
      <c r="L28" s="123">
        <f t="shared" si="14"/>
        <v>0</v>
      </c>
      <c r="M28" s="124">
        <f t="shared" si="2"/>
        <v>0</v>
      </c>
      <c r="N28" s="125">
        <f t="shared" si="3"/>
        <v>0</v>
      </c>
      <c r="O28" s="126">
        <f t="shared" si="16"/>
        <v>0</v>
      </c>
      <c r="P28" s="126">
        <f t="shared" si="8"/>
        <v>0</v>
      </c>
      <c r="Q28" s="126">
        <f t="shared" si="9"/>
        <v>0</v>
      </c>
      <c r="R28" s="135">
        <f t="shared" si="10"/>
        <v>0</v>
      </c>
      <c r="S28" s="135">
        <f t="shared" si="11"/>
        <v>0</v>
      </c>
      <c r="T28" s="135">
        <f t="shared" si="13"/>
        <v>0</v>
      </c>
      <c r="U28" s="135">
        <f t="shared" si="5"/>
        <v>0</v>
      </c>
      <c r="V28" s="135">
        <f t="shared" si="6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2"/>
        <v>0</v>
      </c>
      <c r="AE28" s="45"/>
    </row>
    <row r="29" spans="2:31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 t="str">
        <f t="shared" si="0"/>
        <v/>
      </c>
      <c r="I29" s="9" t="str">
        <f t="shared" si="1"/>
        <v/>
      </c>
      <c r="J29" s="68">
        <v>0.55300000000000005</v>
      </c>
      <c r="K29" s="99"/>
      <c r="L29" s="123">
        <f t="shared" si="14"/>
        <v>0</v>
      </c>
      <c r="M29" s="124">
        <f t="shared" si="2"/>
        <v>0</v>
      </c>
      <c r="N29" s="125">
        <f t="shared" si="3"/>
        <v>0</v>
      </c>
      <c r="O29" s="126">
        <f t="shared" si="16"/>
        <v>0</v>
      </c>
      <c r="P29" s="126">
        <f t="shared" si="8"/>
        <v>0</v>
      </c>
      <c r="Q29" s="126">
        <f t="shared" si="9"/>
        <v>0</v>
      </c>
      <c r="R29" s="135">
        <f t="shared" si="10"/>
        <v>0</v>
      </c>
      <c r="S29" s="135">
        <f t="shared" si="11"/>
        <v>0</v>
      </c>
      <c r="T29" s="135">
        <f t="shared" si="13"/>
        <v>0</v>
      </c>
      <c r="U29" s="135">
        <f t="shared" si="5"/>
        <v>0</v>
      </c>
      <c r="V29" s="135">
        <f t="shared" si="6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2"/>
        <v>0</v>
      </c>
      <c r="AE29" s="45"/>
    </row>
    <row r="30" spans="2:31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 t="str">
        <f t="shared" si="0"/>
        <v/>
      </c>
      <c r="I30" s="9" t="str">
        <f t="shared" si="1"/>
        <v/>
      </c>
      <c r="J30" s="68">
        <v>0.627</v>
      </c>
      <c r="K30" s="99"/>
      <c r="L30" s="123">
        <f t="shared" si="14"/>
        <v>0</v>
      </c>
      <c r="M30" s="124">
        <f t="shared" si="2"/>
        <v>0</v>
      </c>
      <c r="N30" s="125">
        <f t="shared" si="3"/>
        <v>0</v>
      </c>
      <c r="O30" s="126">
        <f t="shared" si="16"/>
        <v>0</v>
      </c>
      <c r="P30" s="126">
        <f t="shared" si="8"/>
        <v>0</v>
      </c>
      <c r="Q30" s="126">
        <f t="shared" si="9"/>
        <v>0</v>
      </c>
      <c r="R30" s="135">
        <f t="shared" si="10"/>
        <v>0</v>
      </c>
      <c r="S30" s="135">
        <f t="shared" si="11"/>
        <v>0</v>
      </c>
      <c r="T30" s="135">
        <f t="shared" si="13"/>
        <v>0</v>
      </c>
      <c r="U30" s="135">
        <f t="shared" si="5"/>
        <v>0</v>
      </c>
      <c r="V30" s="135">
        <f t="shared" si="6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2"/>
        <v>0</v>
      </c>
      <c r="AE30" s="45"/>
    </row>
    <row r="31" spans="2:31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 t="str">
        <f t="shared" si="0"/>
        <v/>
      </c>
      <c r="I31" s="9" t="str">
        <f t="shared" si="1"/>
        <v/>
      </c>
      <c r="J31" s="68">
        <v>0.61799999999999999</v>
      </c>
      <c r="K31" s="99"/>
      <c r="L31" s="123">
        <f t="shared" si="14"/>
        <v>0</v>
      </c>
      <c r="M31" s="124">
        <f t="shared" si="2"/>
        <v>0</v>
      </c>
      <c r="N31" s="125">
        <f t="shared" si="3"/>
        <v>0</v>
      </c>
      <c r="O31" s="126">
        <f t="shared" si="16"/>
        <v>0</v>
      </c>
      <c r="P31" s="126">
        <f t="shared" si="8"/>
        <v>0</v>
      </c>
      <c r="Q31" s="126">
        <f t="shared" si="9"/>
        <v>0</v>
      </c>
      <c r="R31" s="135">
        <f t="shared" si="10"/>
        <v>0</v>
      </c>
      <c r="S31" s="135">
        <f t="shared" si="11"/>
        <v>0</v>
      </c>
      <c r="T31" s="135">
        <f t="shared" si="13"/>
        <v>0</v>
      </c>
      <c r="U31" s="135">
        <f t="shared" si="5"/>
        <v>0</v>
      </c>
      <c r="V31" s="135">
        <f t="shared" si="6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2"/>
        <v>0</v>
      </c>
      <c r="AE31" s="45"/>
    </row>
    <row r="32" spans="2:31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 t="str">
        <f t="shared" si="0"/>
        <v/>
      </c>
      <c r="I32" s="9" t="str">
        <f t="shared" si="1"/>
        <v/>
      </c>
      <c r="J32" s="68">
        <v>0.71499999999999997</v>
      </c>
      <c r="K32" s="99"/>
      <c r="L32" s="123">
        <f t="shared" si="14"/>
        <v>0</v>
      </c>
      <c r="M32" s="124">
        <f t="shared" si="2"/>
        <v>0</v>
      </c>
      <c r="N32" s="125">
        <f t="shared" si="3"/>
        <v>0</v>
      </c>
      <c r="O32" s="126">
        <f t="shared" si="16"/>
        <v>0</v>
      </c>
      <c r="P32" s="126">
        <f t="shared" si="8"/>
        <v>0</v>
      </c>
      <c r="Q32" s="126">
        <f t="shared" si="9"/>
        <v>0</v>
      </c>
      <c r="R32" s="135">
        <f t="shared" si="10"/>
        <v>0</v>
      </c>
      <c r="S32" s="135">
        <f t="shared" si="11"/>
        <v>0</v>
      </c>
      <c r="T32" s="135">
        <f t="shared" si="13"/>
        <v>0</v>
      </c>
      <c r="U32" s="135">
        <f t="shared" si="5"/>
        <v>0</v>
      </c>
      <c r="V32" s="135">
        <f t="shared" si="6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2"/>
        <v>0</v>
      </c>
      <c r="AE32" s="45"/>
    </row>
    <row r="33" spans="2:36" ht="12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/>
      <c r="G33" s="317"/>
      <c r="H33" s="8" t="str">
        <f t="shared" si="0"/>
        <v/>
      </c>
      <c r="I33" s="9" t="str">
        <f t="shared" si="1"/>
        <v/>
      </c>
      <c r="J33" s="68">
        <v>0.55900000000000005</v>
      </c>
      <c r="K33" s="99">
        <v>0.35613263915737298</v>
      </c>
      <c r="L33" s="123">
        <v>7.7</v>
      </c>
      <c r="M33" s="124">
        <f t="shared" si="2"/>
        <v>8.987753927721728E-6</v>
      </c>
      <c r="N33" s="125">
        <f>(1-N$34)-(1-N$34)*(1-M33)</f>
        <v>6.9169144868430621E-6</v>
      </c>
      <c r="O33" s="126">
        <f>(1-O$34)-(1-O$34)*(1-M33)</f>
        <v>7.7775849850469925E-6</v>
      </c>
      <c r="P33" s="126">
        <f t="shared" si="8"/>
        <v>7.903656124907954E-6</v>
      </c>
      <c r="Q33" s="126">
        <f t="shared" si="9"/>
        <v>7.9261195908841842E-6</v>
      </c>
      <c r="R33" s="135">
        <f t="shared" si="10"/>
        <v>7.9302538139591761E-6</v>
      </c>
      <c r="S33" s="135">
        <f t="shared" si="11"/>
        <v>7.931019096130143E-6</v>
      </c>
      <c r="T33" s="135">
        <f t="shared" si="13"/>
        <v>7.9311609076926359E-6</v>
      </c>
      <c r="U33" s="135">
        <f t="shared" si="5"/>
        <v>7.9311871915566101E-6</v>
      </c>
      <c r="V33" s="135">
        <f t="shared" si="6"/>
        <v>7.9311920632152422E-6</v>
      </c>
      <c r="W33" s="135">
        <f t="shared" si="15"/>
        <v>7.9311929661596281E-6</v>
      </c>
      <c r="X33" s="135">
        <f t="shared" si="15"/>
        <v>7.9311931335812602E-6</v>
      </c>
      <c r="Y33" s="135">
        <f t="shared" si="15"/>
        <v>7.9311931645564826E-6</v>
      </c>
      <c r="Z33" s="135">
        <f t="shared" si="15"/>
        <v>7.9311931703296423E-6</v>
      </c>
      <c r="AA33" s="135">
        <f t="shared" si="15"/>
        <v>7.9311931714398654E-6</v>
      </c>
      <c r="AB33" s="135">
        <f t="shared" si="15"/>
        <v>7.9311931715508877E-6</v>
      </c>
      <c r="AC33" s="135">
        <f t="shared" si="15"/>
        <v>7.93119317166191E-6</v>
      </c>
      <c r="AD33" s="86">
        <f t="shared" si="12"/>
        <v>7.93119317166191E-4</v>
      </c>
      <c r="AE33" s="45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68">
        <f>AD34</f>
        <v>11.755559449253324</v>
      </c>
      <c r="M34" s="132">
        <v>0</v>
      </c>
      <c r="N34" s="133">
        <f>(K36-E15)/(E34*N44*L40-L39)</f>
        <v>0.23040677988748481</v>
      </c>
      <c r="O34" s="132">
        <f>(K36*L40-L39)/(E34*O44*L40-L39)</f>
        <v>0.1346464258452385</v>
      </c>
      <c r="P34" s="132">
        <f>(K36*L40-L39)/(E34*P44*L40-L39)</f>
        <v>0.1206194352374356</v>
      </c>
      <c r="Q34" s="132">
        <f>(K36*L40-L39)/(E34*Q44*L40-L39)</f>
        <v>0.11812009378433959</v>
      </c>
      <c r="R34" s="138">
        <f>(K36*L40-L39)/(E34*R44*L40-L39)</f>
        <v>0.11766010978505587</v>
      </c>
      <c r="S34" s="138">
        <f>(K36*L40-L39)/(E34*S44*L40-L39)</f>
        <v>0.11757496257414038</v>
      </c>
      <c r="T34" s="138">
        <f>(K36*L40-L39)/(E34*T44*L40-L39)</f>
        <v>0.11755918425379486</v>
      </c>
      <c r="U34" s="138">
        <f>(K36*L40-L39)/(E34*U44*L40-L39)</f>
        <v>0.11755625985380366</v>
      </c>
      <c r="V34" s="138">
        <f t="shared" ref="V34:AC34" si="17">($K36*$L40-$L39)/($E34*V44*$L40-$L39)</f>
        <v>0.1175557178171529</v>
      </c>
      <c r="W34" s="138">
        <f t="shared" si="17"/>
        <v>0.11755561735014347</v>
      </c>
      <c r="X34" s="138">
        <f t="shared" si="17"/>
        <v>0.11755559872846426</v>
      </c>
      <c r="Y34" s="138">
        <f t="shared" si="17"/>
        <v>0.11755559527691312</v>
      </c>
      <c r="Z34" s="138">
        <f t="shared" si="17"/>
        <v>0.1175555946371639</v>
      </c>
      <c r="AA34" s="138">
        <f t="shared" si="17"/>
        <v>0.11755559451858555</v>
      </c>
      <c r="AB34" s="138">
        <f t="shared" si="17"/>
        <v>0.11755559449660698</v>
      </c>
      <c r="AC34" s="138">
        <f t="shared" si="17"/>
        <v>0.11755559449253324</v>
      </c>
      <c r="AD34" s="88">
        <f t="shared" si="12"/>
        <v>11.755559449253324</v>
      </c>
    </row>
    <row r="35" spans="2:36" ht="12.75" customHeight="1" x14ac:dyDescent="0.35">
      <c r="B35" s="10"/>
      <c r="C35" s="110" t="s">
        <v>140</v>
      </c>
      <c r="D35" s="110"/>
      <c r="E35" s="110"/>
      <c r="F35" s="258" t="s">
        <v>155</v>
      </c>
      <c r="G35" s="259"/>
      <c r="H35" s="259"/>
      <c r="I35" s="259"/>
      <c r="J35" s="337">
        <v>87</v>
      </c>
      <c r="K35" s="134"/>
      <c r="L35" s="165">
        <f>AD15</f>
        <v>83.847228995545933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</row>
    <row r="36" spans="2:36" ht="13.5" customHeight="1" thickBot="1" x14ac:dyDescent="0.4">
      <c r="B36" s="62"/>
      <c r="C36" s="143" t="s">
        <v>144</v>
      </c>
      <c r="D36" s="143" t="s">
        <v>97</v>
      </c>
      <c r="E36" s="144"/>
      <c r="F36" s="145"/>
      <c r="G36" s="144"/>
      <c r="H36" s="146"/>
      <c r="I36" s="147"/>
      <c r="J36" s="148"/>
      <c r="K36" s="167">
        <f>WS_Tables!D20*1000000</f>
        <v>838870</v>
      </c>
      <c r="L36" s="222">
        <f>L35-J35</f>
        <v>-3.1527710044540669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</row>
    <row r="37" spans="2:36" ht="15" customHeight="1" x14ac:dyDescent="0.35">
      <c r="B37" s="20"/>
      <c r="C37" s="11"/>
      <c r="D37" s="11"/>
      <c r="F37" s="54"/>
      <c r="H37" s="55"/>
      <c r="I37" s="56"/>
      <c r="J37" s="14"/>
      <c r="K37" s="14"/>
      <c r="T37" s="98"/>
      <c r="U37" s="98"/>
      <c r="V37" s="98"/>
      <c r="AD37" s="14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835348.79999999993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1.052483138226872</v>
      </c>
      <c r="M40" s="74">
        <f t="shared" ref="M40:AC40" si="18">SUM(M5:M34)</f>
        <v>1</v>
      </c>
      <c r="N40" s="74">
        <f t="shared" si="18"/>
        <v>1.0000000000000002</v>
      </c>
      <c r="O40" s="74">
        <f t="shared" si="18"/>
        <v>1.0000000000000002</v>
      </c>
      <c r="P40" s="74">
        <f t="shared" si="18"/>
        <v>1.0000000000000002</v>
      </c>
      <c r="Q40" s="74">
        <f t="shared" si="18"/>
        <v>1.0000000000000002</v>
      </c>
      <c r="R40" s="74">
        <f t="shared" si="18"/>
        <v>1.0000000000000002</v>
      </c>
      <c r="S40" s="74">
        <f t="shared" si="18"/>
        <v>1.0000000000000002</v>
      </c>
      <c r="T40" s="74">
        <f t="shared" si="18"/>
        <v>1.0000000000000002</v>
      </c>
      <c r="U40" s="74">
        <f t="shared" si="18"/>
        <v>1</v>
      </c>
      <c r="V40" s="74">
        <f t="shared" si="18"/>
        <v>1.0000000000000002</v>
      </c>
      <c r="W40" s="74">
        <f t="shared" si="18"/>
        <v>1</v>
      </c>
      <c r="X40" s="74">
        <f t="shared" si="18"/>
        <v>1.0000000000000002</v>
      </c>
      <c r="Y40" s="74">
        <f t="shared" si="18"/>
        <v>1</v>
      </c>
      <c r="Z40" s="74">
        <f t="shared" si="18"/>
        <v>1</v>
      </c>
      <c r="AA40" s="74">
        <f t="shared" si="18"/>
        <v>1</v>
      </c>
      <c r="AB40" s="74">
        <f t="shared" si="18"/>
        <v>1</v>
      </c>
      <c r="AC40" s="74">
        <f t="shared" si="18"/>
        <v>1</v>
      </c>
      <c r="AD40" s="23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3">
        <f t="shared" ref="E44:K44" si="19">IF($K36&gt;$K38,E46,E45)</f>
        <v>1933.9117269999999</v>
      </c>
      <c r="F44" s="94">
        <f t="shared" si="19"/>
        <v>-1884.8408932</v>
      </c>
      <c r="G44" s="94">
        <f t="shared" si="19"/>
        <v>754.36228900000003</v>
      </c>
      <c r="H44" s="94">
        <f t="shared" si="19"/>
        <v>-163.904628</v>
      </c>
      <c r="I44" s="93">
        <f t="shared" si="19"/>
        <v>22.478563000000001</v>
      </c>
      <c r="J44" s="91">
        <f t="shared" si="19"/>
        <v>-2.4595026</v>
      </c>
      <c r="K44" s="91">
        <f t="shared" si="19"/>
        <v>1.3179897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1.131216620481126</v>
      </c>
      <c r="P44" s="30">
        <f t="shared" si="20"/>
        <v>1.1703039869689758</v>
      </c>
      <c r="Q44" s="30">
        <f t="shared" si="20"/>
        <v>1.1782430370847139</v>
      </c>
      <c r="R44" s="30">
        <f t="shared" si="20"/>
        <v>1.1797409056872494</v>
      </c>
      <c r="S44" s="30">
        <f t="shared" si="20"/>
        <v>1.1800194602991672</v>
      </c>
      <c r="T44" s="75">
        <f t="shared" si="20"/>
        <v>1.1800711225568437</v>
      </c>
      <c r="U44" s="75">
        <f t="shared" si="20"/>
        <v>1.1800806993139996</v>
      </c>
      <c r="V44" s="75">
        <f t="shared" si="20"/>
        <v>1.1800824744153737</v>
      </c>
      <c r="W44" s="75">
        <f t="shared" si="20"/>
        <v>1.1800828034339021</v>
      </c>
      <c r="X44" s="75">
        <f t="shared" si="20"/>
        <v>1.180082864417938</v>
      </c>
      <c r="Y44" s="75">
        <f t="shared" si="20"/>
        <v>1.1800828757214061</v>
      </c>
      <c r="Z44" s="75">
        <f t="shared" si="20"/>
        <v>1.1800828778165178</v>
      </c>
      <c r="AA44" s="75">
        <f t="shared" si="20"/>
        <v>1.1800828782048496</v>
      </c>
      <c r="AB44" s="75">
        <f t="shared" si="20"/>
        <v>1.1800828782768271</v>
      </c>
      <c r="AC44" s="75">
        <f t="shared" si="20"/>
        <v>1.1800828782901682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x14ac:dyDescent="0.35"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D72" s="323"/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</sheetData>
  <sheetProtection password="CEE6" sheet="1" objects="1" scenarios="1"/>
  <mergeCells count="37">
    <mergeCell ref="C54:AH54"/>
    <mergeCell ref="C55:AG55"/>
    <mergeCell ref="C56:AG56"/>
    <mergeCell ref="C57:AG57"/>
    <mergeCell ref="C58:AG58"/>
    <mergeCell ref="F35:I35"/>
    <mergeCell ref="K2:L2"/>
    <mergeCell ref="AB3:AB4"/>
    <mergeCell ref="AC3:AC4"/>
    <mergeCell ref="AD3:AD4"/>
    <mergeCell ref="V3:V4"/>
    <mergeCell ref="W3:W4"/>
    <mergeCell ref="X3:X4"/>
    <mergeCell ref="Y3:Y4"/>
    <mergeCell ref="Z3:Z4"/>
    <mergeCell ref="AA3:AA4"/>
    <mergeCell ref="U3:U4"/>
    <mergeCell ref="J3:J4"/>
    <mergeCell ref="K3:K4"/>
    <mergeCell ref="L3:L4"/>
    <mergeCell ref="M3:M4"/>
    <mergeCell ref="S3:S4"/>
    <mergeCell ref="T3:T4"/>
    <mergeCell ref="B2:I2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0033" r:id="rId4" name="Check Box 1">
              <controlPr defaultSize="0" autoFill="0" autoLine="0" autoPict="0">
                <anchor moveWithCells="1">
                  <from>
                    <xdr:col>9</xdr:col>
                    <xdr:colOff>133350</xdr:colOff>
                    <xdr:row>1</xdr:row>
                    <xdr:rowOff>0</xdr:rowOff>
                  </from>
                  <to>
                    <xdr:col>9</xdr:col>
                    <xdr:colOff>412750</xdr:colOff>
                    <xdr:row>2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A10" zoomScale="70" zoomScaleNormal="70" workbookViewId="0">
      <selection activeCell="J36" sqref="J36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6.6212412844213198E-9</v>
      </c>
      <c r="O5" s="35">
        <f t="shared" ref="O5:O23" si="2">(1-O$34)-(1-O$34)*(1-M5)</f>
        <v>8.5975200500576499E-9</v>
      </c>
      <c r="P5" s="35">
        <f>(1-P$34)-(1-P$34)*(1-M5)</f>
        <v>9.269105150089274E-9</v>
      </c>
      <c r="Q5" s="35">
        <f>(1-Q$34)-(1-Q$34)*(1-M5)</f>
        <v>9.5071930050760756E-9</v>
      </c>
      <c r="R5" s="139">
        <f>(1-R$34)-(1-R$34)*(1-M5)</f>
        <v>9.5928034266057338E-9</v>
      </c>
      <c r="S5" s="139">
        <f>(1-S$34)-(1-S$34)*(1-M5)</f>
        <v>9.6237408805932567E-9</v>
      </c>
      <c r="T5" s="85">
        <f>(1-T$34)-(1-T$34)*(1-M5)</f>
        <v>9.6349409492435534E-9</v>
      </c>
      <c r="U5" s="85">
        <f t="shared" ref="U5:U33" si="3">(1-U$34)-(1-U$34)*(1-M5)</f>
        <v>9.6389982523481521E-9</v>
      </c>
      <c r="V5" s="85">
        <f t="shared" ref="V5:V33" si="4">(1-V$34)-(1-V$34)*(1-M5)</f>
        <v>9.6404683819217851E-9</v>
      </c>
      <c r="W5" s="85">
        <f t="shared" ref="W5:AC20" si="5">(1-W$34)-(1-W$34)*(1-$M5)</f>
        <v>9.6410011224401515E-9</v>
      </c>
      <c r="X5" s="85">
        <f t="shared" si="5"/>
        <v>9.641194176346346E-9</v>
      </c>
      <c r="Y5" s="85">
        <f t="shared" si="5"/>
        <v>9.6412641342746852E-9</v>
      </c>
      <c r="Z5" s="85">
        <f t="shared" si="5"/>
        <v>9.6412894889930101E-9</v>
      </c>
      <c r="AA5" s="85">
        <f t="shared" si="5"/>
        <v>9.6412986760885389E-9</v>
      </c>
      <c r="AB5" s="85">
        <f t="shared" si="5"/>
        <v>9.6413020067576127E-9</v>
      </c>
      <c r="AC5" s="85">
        <f t="shared" si="5"/>
        <v>9.641303214125152E-9</v>
      </c>
      <c r="AD5" s="140">
        <f>100*AC5</f>
        <v>9.641303214125152E-7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4.042483563171384E-9</v>
      </c>
      <c r="O8" s="126">
        <f t="shared" si="2"/>
        <v>5.2490661470172562E-9</v>
      </c>
      <c r="P8" s="126">
        <f t="shared" si="7"/>
        <v>5.6590907376863342E-9</v>
      </c>
      <c r="Q8" s="126">
        <f t="shared" si="8"/>
        <v>5.8044511280774813E-9</v>
      </c>
      <c r="R8" s="135">
        <f t="shared" si="9"/>
        <v>5.8567190819314163E-9</v>
      </c>
      <c r="S8" s="135">
        <f t="shared" si="10"/>
        <v>5.8756074103327727E-9</v>
      </c>
      <c r="T8" s="135">
        <f>(1-T$34)-(1-T$34)*(1-M8)</f>
        <v>5.8824454127193171E-9</v>
      </c>
      <c r="U8" s="135">
        <f t="shared" si="3"/>
        <v>5.8849225284540729E-9</v>
      </c>
      <c r="V8" s="135">
        <f t="shared" si="4"/>
        <v>5.885820095197225E-9</v>
      </c>
      <c r="W8" s="135">
        <f t="shared" si="5"/>
        <v>5.8861453419711829E-9</v>
      </c>
      <c r="X8" s="135">
        <f t="shared" si="5"/>
        <v>5.8862632129619286E-9</v>
      </c>
      <c r="Y8" s="135">
        <f t="shared" si="5"/>
        <v>5.8863059218539071E-9</v>
      </c>
      <c r="Z8" s="135">
        <f t="shared" si="5"/>
        <v>5.8863214025262067E-9</v>
      </c>
      <c r="AA8" s="135">
        <f t="shared" si="5"/>
        <v>5.8863270091524811E-9</v>
      </c>
      <c r="AB8" s="135">
        <f t="shared" si="5"/>
        <v>5.8863290422483949E-9</v>
      </c>
      <c r="AC8" s="135">
        <f t="shared" si="5"/>
        <v>5.8863297847100426E-9</v>
      </c>
      <c r="AD8" s="86">
        <f t="shared" si="11"/>
        <v>5.8863297847100426E-7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6.1126538483669002E-9</v>
      </c>
      <c r="O9" s="126">
        <f t="shared" si="2"/>
        <v>7.9371316949461423E-9</v>
      </c>
      <c r="P9" s="126">
        <f t="shared" si="7"/>
        <v>8.557131336850432E-9</v>
      </c>
      <c r="Q9" s="126">
        <f t="shared" si="8"/>
        <v>8.776931306742064E-9</v>
      </c>
      <c r="R9" s="135">
        <f t="shared" si="9"/>
        <v>8.8559658703579736E-9</v>
      </c>
      <c r="S9" s="135">
        <f t="shared" si="10"/>
        <v>8.8845269752280132E-9</v>
      </c>
      <c r="T9" s="135">
        <f t="shared" ref="T9:T33" si="13">(1-T$34)-(1-T$34)*(1-M9)</f>
        <v>8.8948667459343156E-9</v>
      </c>
      <c r="U9" s="135">
        <f t="shared" si="3"/>
        <v>8.8986124024970081E-9</v>
      </c>
      <c r="V9" s="135">
        <f t="shared" si="4"/>
        <v>8.899969608511249E-9</v>
      </c>
      <c r="W9" s="135">
        <f t="shared" si="5"/>
        <v>8.9004614234333701E-9</v>
      </c>
      <c r="X9" s="135">
        <f t="shared" si="5"/>
        <v>8.900639648923292E-9</v>
      </c>
      <c r="Y9" s="135">
        <f t="shared" si="5"/>
        <v>8.9007042361477495E-9</v>
      </c>
      <c r="Z9" s="135">
        <f t="shared" si="5"/>
        <v>8.9007276410368874E-9</v>
      </c>
      <c r="AA9" s="135">
        <f t="shared" si="5"/>
        <v>8.9007361273041319E-9</v>
      </c>
      <c r="AB9" s="135">
        <f t="shared" si="5"/>
        <v>8.9007392012341313E-9</v>
      </c>
      <c r="AC9" s="135">
        <f t="shared" si="5"/>
        <v>8.9007403114571559E-9</v>
      </c>
      <c r="AD9" s="86">
        <f t="shared" si="11"/>
        <v>8.9007403114571559E-7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3.42377405593286E-9</v>
      </c>
      <c r="O11" s="126">
        <f t="shared" si="2"/>
        <v>4.4456869713327407E-9</v>
      </c>
      <c r="P11" s="126">
        <f t="shared" si="7"/>
        <v>4.7929565455406831E-9</v>
      </c>
      <c r="Q11" s="126">
        <f t="shared" si="8"/>
        <v>4.9160692600080935E-9</v>
      </c>
      <c r="R11" s="135">
        <f t="shared" si="9"/>
        <v>4.9603375087969859E-9</v>
      </c>
      <c r="S11" s="135">
        <f t="shared" si="10"/>
        <v>4.9763349413423086E-9</v>
      </c>
      <c r="T11" s="135">
        <f t="shared" si="13"/>
        <v>4.9821263781169023E-9</v>
      </c>
      <c r="U11" s="135">
        <f t="shared" si="3"/>
        <v>4.9842243665665364E-9</v>
      </c>
      <c r="V11" s="135">
        <f t="shared" si="4"/>
        <v>4.984984557088179E-9</v>
      </c>
      <c r="W11" s="135">
        <f t="shared" si="5"/>
        <v>4.9852600242372702E-9</v>
      </c>
      <c r="X11" s="135">
        <f t="shared" si="5"/>
        <v>4.9853598541038657E-9</v>
      </c>
      <c r="Y11" s="135">
        <f t="shared" si="5"/>
        <v>4.9853960334966807E-9</v>
      </c>
      <c r="Z11" s="135">
        <f t="shared" si="5"/>
        <v>4.9854091410672652E-9</v>
      </c>
      <c r="AA11" s="135">
        <f t="shared" si="5"/>
        <v>4.9854138872706955E-9</v>
      </c>
      <c r="AB11" s="135">
        <f t="shared" si="5"/>
        <v>4.9854156150552775E-9</v>
      </c>
      <c r="AC11" s="135">
        <f t="shared" si="5"/>
        <v>4.9854162395557289E-9</v>
      </c>
      <c r="AD11" s="86">
        <f t="shared" si="11"/>
        <v>4.9854162395557289E-7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3.2399996990895019E-9</v>
      </c>
      <c r="O12" s="126">
        <f t="shared" si="2"/>
        <v>4.2070604569510728E-9</v>
      </c>
      <c r="P12" s="126">
        <f t="shared" si="7"/>
        <v>4.5356900041371162E-9</v>
      </c>
      <c r="Q12" s="126">
        <f t="shared" si="8"/>
        <v>4.6521945323840797E-9</v>
      </c>
      <c r="R12" s="135">
        <f t="shared" si="9"/>
        <v>4.6940866402223058E-9</v>
      </c>
      <c r="S12" s="135">
        <f t="shared" si="10"/>
        <v>4.7092253915859139E-9</v>
      </c>
      <c r="T12" s="135">
        <f t="shared" si="13"/>
        <v>4.7147059659136126E-9</v>
      </c>
      <c r="U12" s="135">
        <f t="shared" si="3"/>
        <v>4.7166913499929741E-9</v>
      </c>
      <c r="V12" s="135">
        <f t="shared" si="4"/>
        <v>4.7174107328795678E-9</v>
      </c>
      <c r="W12" s="135">
        <f t="shared" si="5"/>
        <v>4.7176714201846437E-9</v>
      </c>
      <c r="X12" s="135">
        <f t="shared" si="5"/>
        <v>4.7177658862862515E-9</v>
      </c>
      <c r="Y12" s="135">
        <f t="shared" si="5"/>
        <v>4.7178001227887734E-9</v>
      </c>
      <c r="Z12" s="135">
        <f t="shared" si="5"/>
        <v>4.7178125295310736E-9</v>
      </c>
      <c r="AA12" s="135">
        <f t="shared" si="5"/>
        <v>4.7178170189954294E-9</v>
      </c>
      <c r="AB12" s="135">
        <f t="shared" si="5"/>
        <v>4.7178186496354968E-9</v>
      </c>
      <c r="AC12" s="135">
        <f t="shared" si="5"/>
        <v>4.7178192394414786E-9</v>
      </c>
      <c r="AD12" s="86">
        <f t="shared" si="11"/>
        <v>4.7178192394414786E-7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5.7820312426848375E-9</v>
      </c>
      <c r="O13" s="126">
        <f t="shared" si="2"/>
        <v>7.5078263189753969E-9</v>
      </c>
      <c r="P13" s="126">
        <f t="shared" si="7"/>
        <v>8.0942912789039312E-9</v>
      </c>
      <c r="Q13" s="126">
        <f t="shared" si="8"/>
        <v>8.3022026614587574E-9</v>
      </c>
      <c r="R13" s="135">
        <f t="shared" si="9"/>
        <v>8.3769623807072868E-9</v>
      </c>
      <c r="S13" s="135">
        <f t="shared" si="10"/>
        <v>8.4039786657497118E-9</v>
      </c>
      <c r="T13" s="135">
        <f t="shared" si="13"/>
        <v>8.4137591754851471E-9</v>
      </c>
      <c r="U13" s="135">
        <f t="shared" si="3"/>
        <v>8.4173022371625272E-9</v>
      </c>
      <c r="V13" s="135">
        <f t="shared" si="4"/>
        <v>8.4185860366181586E-9</v>
      </c>
      <c r="W13" s="135">
        <f t="shared" si="5"/>
        <v>8.4190512478210522E-9</v>
      </c>
      <c r="X13" s="135">
        <f t="shared" si="5"/>
        <v>8.4192198351873415E-9</v>
      </c>
      <c r="Y13" s="135">
        <f t="shared" si="5"/>
        <v>8.4192809321481654E-9</v>
      </c>
      <c r="Z13" s="135">
        <f t="shared" si="5"/>
        <v>8.4193030672197189E-9</v>
      </c>
      <c r="AA13" s="135">
        <f t="shared" si="5"/>
        <v>8.4193110885810718E-9</v>
      </c>
      <c r="AB13" s="135">
        <f t="shared" si="5"/>
        <v>8.4193139959776175E-9</v>
      </c>
      <c r="AC13" s="135">
        <f t="shared" si="5"/>
        <v>8.4193150506894909E-9</v>
      </c>
      <c r="AD13" s="86">
        <f t="shared" si="11"/>
        <v>8.4193150506894909E-7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3.9834653353665317E-9</v>
      </c>
      <c r="O14" s="126">
        <f t="shared" si="2"/>
        <v>5.1724324268143107E-9</v>
      </c>
      <c r="P14" s="126">
        <f t="shared" si="7"/>
        <v>5.5764708614680636E-9</v>
      </c>
      <c r="Q14" s="126">
        <f t="shared" si="8"/>
        <v>5.7197090674865336E-9</v>
      </c>
      <c r="R14" s="135">
        <f t="shared" si="9"/>
        <v>5.7712139303611742E-9</v>
      </c>
      <c r="S14" s="135">
        <f t="shared" si="10"/>
        <v>5.7898265001798954E-9</v>
      </c>
      <c r="T14" s="135">
        <f t="shared" si="13"/>
        <v>5.7965646726998443E-9</v>
      </c>
      <c r="U14" s="135">
        <f t="shared" si="3"/>
        <v>5.799005622919573E-9</v>
      </c>
      <c r="V14" s="135">
        <f t="shared" si="4"/>
        <v>5.7998900820921406E-9</v>
      </c>
      <c r="W14" s="135">
        <f t="shared" si="5"/>
        <v>5.8002105826626682E-9</v>
      </c>
      <c r="X14" s="135">
        <f t="shared" si="5"/>
        <v>5.8003267328077257E-9</v>
      </c>
      <c r="Y14" s="135">
        <f t="shared" si="5"/>
        <v>5.8003688171992529E-9</v>
      </c>
      <c r="Z14" s="135">
        <f t="shared" si="5"/>
        <v>5.8003840758269476E-9</v>
      </c>
      <c r="AA14" s="135">
        <f t="shared" si="5"/>
        <v>5.8003895991864951E-9</v>
      </c>
      <c r="AB14" s="135">
        <f t="shared" si="5"/>
        <v>5.8003916045268333E-9</v>
      </c>
      <c r="AC14" s="135">
        <f t="shared" si="5"/>
        <v>5.8003923261717993E-9</v>
      </c>
      <c r="AD14" s="86">
        <f t="shared" si="11"/>
        <v>5.8003923261717993E-7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3.4350721780625697E-2</v>
      </c>
      <c r="O15" s="130">
        <f t="shared" si="2"/>
        <v>4.4603573059392297E-2</v>
      </c>
      <c r="P15" s="130">
        <f t="shared" si="7"/>
        <v>4.8087728352764675E-2</v>
      </c>
      <c r="Q15" s="130">
        <f t="shared" si="8"/>
        <v>4.9322918142239519E-2</v>
      </c>
      <c r="R15" s="137">
        <f t="shared" si="9"/>
        <v>4.976706142936136E-2</v>
      </c>
      <c r="S15" s="137">
        <f t="shared" si="10"/>
        <v>4.9927563651116204E-2</v>
      </c>
      <c r="T15" s="137">
        <f t="shared" si="13"/>
        <v>4.998566912372928E-2</v>
      </c>
      <c r="U15" s="137">
        <f t="shared" si="3"/>
        <v>5.0006718244883869E-2</v>
      </c>
      <c r="V15" s="137">
        <f t="shared" si="4"/>
        <v>5.0014345224307991E-2</v>
      </c>
      <c r="W15" s="137">
        <f t="shared" si="5"/>
        <v>5.0017109033212465E-2</v>
      </c>
      <c r="X15" s="137">
        <f t="shared" si="5"/>
        <v>5.0018110592796421E-2</v>
      </c>
      <c r="Y15" s="137">
        <f t="shared" si="5"/>
        <v>5.0018473545810807E-2</v>
      </c>
      <c r="Z15" s="137">
        <f t="shared" si="5"/>
        <v>5.0018605076105956E-2</v>
      </c>
      <c r="AA15" s="137">
        <f t="shared" si="5"/>
        <v>5.0018652741340298E-2</v>
      </c>
      <c r="AB15" s="137">
        <f t="shared" si="5"/>
        <v>5.0018670014751125E-2</v>
      </c>
      <c r="AC15" s="137">
        <f t="shared" si="5"/>
        <v>5.0018676274462118E-2</v>
      </c>
      <c r="AD15" s="87">
        <f t="shared" si="11"/>
        <v>5.0018676274462122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3.2059231103165331E-9</v>
      </c>
      <c r="O18" s="126">
        <f t="shared" si="2"/>
        <v>4.1628128374937567E-9</v>
      </c>
      <c r="P18" s="126">
        <f t="shared" si="7"/>
        <v>4.4879860314206432E-9</v>
      </c>
      <c r="Q18" s="126">
        <f t="shared" si="8"/>
        <v>4.6032652273320096E-9</v>
      </c>
      <c r="R18" s="135">
        <f t="shared" si="9"/>
        <v>4.6447167362240194E-9</v>
      </c>
      <c r="S18" s="135">
        <f t="shared" si="10"/>
        <v>4.6596962677281084E-9</v>
      </c>
      <c r="T18" s="135">
        <f t="shared" si="13"/>
        <v>4.6651192006641473E-9</v>
      </c>
      <c r="U18" s="135">
        <f t="shared" si="3"/>
        <v>4.6670836986728581E-9</v>
      </c>
      <c r="V18" s="135">
        <f t="shared" si="4"/>
        <v>4.6677955181650965E-9</v>
      </c>
      <c r="W18" s="135">
        <f t="shared" si="5"/>
        <v>4.6680534646070804E-9</v>
      </c>
      <c r="X18" s="135">
        <f t="shared" si="5"/>
        <v>4.6681469384468599E-9</v>
      </c>
      <c r="Y18" s="135">
        <f t="shared" si="5"/>
        <v>4.6681808071880049E-9</v>
      </c>
      <c r="Z18" s="135">
        <f t="shared" si="5"/>
        <v>4.6681930890302148E-9</v>
      </c>
      <c r="AA18" s="135">
        <f t="shared" si="5"/>
        <v>4.6681975368612072E-9</v>
      </c>
      <c r="AB18" s="135">
        <f t="shared" si="5"/>
        <v>4.6681991466845929E-9</v>
      </c>
      <c r="AC18" s="135">
        <f t="shared" si="5"/>
        <v>4.6681997295516808E-9</v>
      </c>
      <c r="AD18" s="86">
        <f t="shared" si="11"/>
        <v>4.6681997295516808E-7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3.9082868052986441E-9</v>
      </c>
      <c r="O19" s="126">
        <f t="shared" si="2"/>
        <v>5.0748149432733314E-9</v>
      </c>
      <c r="P19" s="126">
        <f t="shared" si="7"/>
        <v>5.4712281025159903E-9</v>
      </c>
      <c r="Q19" s="126">
        <f t="shared" si="8"/>
        <v>5.6117630195529067E-9</v>
      </c>
      <c r="R19" s="135">
        <f t="shared" si="9"/>
        <v>5.6622958544139124E-9</v>
      </c>
      <c r="S19" s="135">
        <f t="shared" si="10"/>
        <v>5.6805571496676421E-9</v>
      </c>
      <c r="T19" s="135">
        <f t="shared" si="13"/>
        <v>5.687168160017908E-9</v>
      </c>
      <c r="U19" s="135">
        <f t="shared" si="3"/>
        <v>5.6895630429210087E-9</v>
      </c>
      <c r="V19" s="135">
        <f t="shared" si="4"/>
        <v>5.6904308140537374E-9</v>
      </c>
      <c r="W19" s="135">
        <f t="shared" si="5"/>
        <v>5.6907452639087808E-9</v>
      </c>
      <c r="X19" s="135">
        <f t="shared" si="5"/>
        <v>5.6908592213633646E-9</v>
      </c>
      <c r="Y19" s="135">
        <f t="shared" si="5"/>
        <v>5.6909005147209868E-9</v>
      </c>
      <c r="Z19" s="135">
        <f t="shared" si="5"/>
        <v>5.6909154819151375E-9</v>
      </c>
      <c r="AA19" s="135">
        <f t="shared" si="5"/>
        <v>5.6909209011912765E-9</v>
      </c>
      <c r="AB19" s="135">
        <f t="shared" si="5"/>
        <v>5.6909228648982513E-9</v>
      </c>
      <c r="AC19" s="135">
        <f t="shared" si="5"/>
        <v>5.6909235796043234E-9</v>
      </c>
      <c r="AD19" s="86">
        <f t="shared" si="11"/>
        <v>5.6909235796043234E-7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1.5023359535570879E-8</v>
      </c>
      <c r="O20" s="126">
        <f t="shared" si="2"/>
        <v>1.9507465344459352E-8</v>
      </c>
      <c r="P20" s="126">
        <f t="shared" si="7"/>
        <v>2.1031267893878436E-8</v>
      </c>
      <c r="Q20" s="126">
        <f t="shared" si="8"/>
        <v>2.15714807197398E-8</v>
      </c>
      <c r="R20" s="135">
        <f t="shared" si="9"/>
        <v>2.1765727706291038E-8</v>
      </c>
      <c r="S20" s="135">
        <f t="shared" si="10"/>
        <v>2.1835923687263392E-8</v>
      </c>
      <c r="T20" s="135">
        <f t="shared" si="13"/>
        <v>2.1861336234330064E-8</v>
      </c>
      <c r="U20" s="135">
        <f t="shared" si="3"/>
        <v>2.1870542113444635E-8</v>
      </c>
      <c r="V20" s="135">
        <f t="shared" si="4"/>
        <v>2.1873877785461016E-8</v>
      </c>
      <c r="W20" s="135">
        <f t="shared" si="5"/>
        <v>2.187508654771797E-8</v>
      </c>
      <c r="X20" s="135">
        <f t="shared" si="5"/>
        <v>2.1875524579273442E-8</v>
      </c>
      <c r="Y20" s="135">
        <f t="shared" si="5"/>
        <v>2.1875683320349282E-8</v>
      </c>
      <c r="Z20" s="135">
        <f t="shared" si="5"/>
        <v>2.1875740843779745E-8</v>
      </c>
      <c r="AA20" s="135">
        <f t="shared" si="5"/>
        <v>2.1875761688217032E-8</v>
      </c>
      <c r="AB20" s="135">
        <f t="shared" si="5"/>
        <v>2.1875769244672494E-8</v>
      </c>
      <c r="AC20" s="135">
        <f t="shared" si="5"/>
        <v>2.1875771978596692E-8</v>
      </c>
      <c r="AD20" s="86">
        <f t="shared" si="11"/>
        <v>2.1875771978596692E-6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2.9483517641204493E-9</v>
      </c>
      <c r="O21" s="126">
        <f t="shared" si="2"/>
        <v>3.8283627448731927E-9</v>
      </c>
      <c r="P21" s="126">
        <f t="shared" si="7"/>
        <v>4.1274107673294758E-9</v>
      </c>
      <c r="Q21" s="126">
        <f t="shared" si="8"/>
        <v>4.2334281566414056E-9</v>
      </c>
      <c r="R21" s="135">
        <f t="shared" si="9"/>
        <v>4.2715493572820229E-9</v>
      </c>
      <c r="S21" s="135">
        <f t="shared" si="10"/>
        <v>4.2853254000885244E-9</v>
      </c>
      <c r="T21" s="135">
        <f t="shared" si="13"/>
        <v>4.2903126398763369E-9</v>
      </c>
      <c r="U21" s="135">
        <f t="shared" si="3"/>
        <v>4.2921193058043094E-9</v>
      </c>
      <c r="V21" s="135">
        <f t="shared" si="4"/>
        <v>4.2927739349329919E-9</v>
      </c>
      <c r="W21" s="135">
        <f t="shared" ref="W21:AC33" si="15">(1-W$34)-(1-W$34)*(1-$M21)</f>
        <v>4.2930111548988847E-9</v>
      </c>
      <c r="X21" s="135">
        <f t="shared" si="15"/>
        <v>4.2930971208554602E-9</v>
      </c>
      <c r="Y21" s="135">
        <f t="shared" si="15"/>
        <v>4.2931282695501949E-9</v>
      </c>
      <c r="Z21" s="135">
        <f t="shared" si="15"/>
        <v>4.2931395591305765E-9</v>
      </c>
      <c r="AA21" s="135">
        <f t="shared" si="15"/>
        <v>4.2931436530779798E-9</v>
      </c>
      <c r="AB21" s="135">
        <f t="shared" si="15"/>
        <v>4.2931451380012753E-9</v>
      </c>
      <c r="AC21" s="135">
        <f t="shared" si="15"/>
        <v>4.2931456722961059E-9</v>
      </c>
      <c r="AD21" s="86">
        <f t="shared" si="11"/>
        <v>4.2931456722961059E-7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3.0469806053257109E-9</v>
      </c>
      <c r="O22" s="126">
        <f t="shared" si="2"/>
        <v>3.9564298781602503E-9</v>
      </c>
      <c r="P22" s="126">
        <f t="shared" si="7"/>
        <v>4.2654817108966903E-9</v>
      </c>
      <c r="Q22" s="126">
        <f t="shared" si="8"/>
        <v>4.3750456243940583E-9</v>
      </c>
      <c r="R22" s="135">
        <f t="shared" si="9"/>
        <v>4.4144420549563357E-9</v>
      </c>
      <c r="S22" s="135">
        <f t="shared" si="10"/>
        <v>4.4286789374625712E-9</v>
      </c>
      <c r="T22" s="135">
        <f t="shared" si="13"/>
        <v>4.4338330160154094E-9</v>
      </c>
      <c r="U22" s="135">
        <f t="shared" si="3"/>
        <v>4.435700112770391E-9</v>
      </c>
      <c r="V22" s="135">
        <f t="shared" si="4"/>
        <v>4.4363766410482341E-9</v>
      </c>
      <c r="W22" s="135">
        <f t="shared" si="15"/>
        <v>4.4366217991087531E-9</v>
      </c>
      <c r="X22" s="135">
        <f t="shared" si="15"/>
        <v>4.4367106377674048E-9</v>
      </c>
      <c r="Y22" s="135">
        <f t="shared" si="15"/>
        <v>4.4367428342351189E-9</v>
      </c>
      <c r="Z22" s="135">
        <f t="shared" si="15"/>
        <v>4.4367545054546653E-9</v>
      </c>
      <c r="AA22" s="135">
        <f t="shared" si="15"/>
        <v>4.4367587312410528E-9</v>
      </c>
      <c r="AB22" s="135">
        <f t="shared" si="15"/>
        <v>4.4367602647366056E-9</v>
      </c>
      <c r="AC22" s="135">
        <f t="shared" si="15"/>
        <v>4.4367608198481179E-9</v>
      </c>
      <c r="AD22" s="86">
        <f t="shared" si="11"/>
        <v>4.4367608198481179E-7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2.8436337104476017E-9</v>
      </c>
      <c r="O23" s="126">
        <f t="shared" si="2"/>
        <v>3.6923889085160866E-9</v>
      </c>
      <c r="P23" s="126">
        <f t="shared" si="7"/>
        <v>3.9808154966847198E-9</v>
      </c>
      <c r="Q23" s="126">
        <f t="shared" si="8"/>
        <v>4.0830674188918614E-9</v>
      </c>
      <c r="R23" s="135">
        <f t="shared" si="9"/>
        <v>4.1198346470427971E-9</v>
      </c>
      <c r="S23" s="135">
        <f t="shared" si="10"/>
        <v>4.1331214006845585E-9</v>
      </c>
      <c r="T23" s="135">
        <f t="shared" si="13"/>
        <v>4.1379315043887921E-9</v>
      </c>
      <c r="U23" s="135">
        <f t="shared" si="3"/>
        <v>4.1396739994259413E-9</v>
      </c>
      <c r="V23" s="135">
        <f t="shared" si="4"/>
        <v>4.1403053832600456E-9</v>
      </c>
      <c r="W23" s="135">
        <f t="shared" si="15"/>
        <v>4.1405341794087391E-9</v>
      </c>
      <c r="X23" s="135">
        <f t="shared" si="15"/>
        <v>4.140617085313103E-9</v>
      </c>
      <c r="Y23" s="135">
        <f t="shared" si="15"/>
        <v>4.1406471307237069E-9</v>
      </c>
      <c r="Z23" s="135">
        <f t="shared" si="15"/>
        <v>4.1406580247871361E-9</v>
      </c>
      <c r="AA23" s="135">
        <f t="shared" si="15"/>
        <v>4.1406619660788735E-9</v>
      </c>
      <c r="AB23" s="135">
        <f t="shared" si="15"/>
        <v>4.1406633954910177E-9</v>
      </c>
      <c r="AC23" s="135">
        <f t="shared" si="15"/>
        <v>4.1406639159080605E-9</v>
      </c>
      <c r="AD23" s="86">
        <f t="shared" si="11"/>
        <v>4.1406639159080605E-7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2.6859239901644294E-9</v>
      </c>
      <c r="O24" s="126">
        <f>(1-O$34)-(1-O$34)*(1-M24)</f>
        <v>3.4876066895561664E-9</v>
      </c>
      <c r="P24" s="126">
        <f t="shared" si="7"/>
        <v>3.7600369554025015E-9</v>
      </c>
      <c r="Q24" s="126">
        <f t="shared" si="8"/>
        <v>3.856617920849903E-9</v>
      </c>
      <c r="R24" s="135">
        <f t="shared" si="9"/>
        <v>3.8913460162492974E-9</v>
      </c>
      <c r="S24" s="135">
        <f t="shared" si="10"/>
        <v>3.9038958732362516E-9</v>
      </c>
      <c r="T24" s="135">
        <f t="shared" si="13"/>
        <v>3.9084392111643496E-9</v>
      </c>
      <c r="U24" s="135">
        <f t="shared" si="3"/>
        <v>3.910085068226099E-9</v>
      </c>
      <c r="V24" s="135">
        <f t="shared" si="4"/>
        <v>3.9106814314626703E-9</v>
      </c>
      <c r="W24" s="135">
        <f t="shared" si="15"/>
        <v>3.9108975363744136E-9</v>
      </c>
      <c r="X24" s="135">
        <f t="shared" si="15"/>
        <v>3.9109758487310131E-9</v>
      </c>
      <c r="Y24" s="135">
        <f t="shared" si="15"/>
        <v>3.9110042288070801E-9</v>
      </c>
      <c r="Z24" s="135">
        <f t="shared" si="15"/>
        <v>3.9110145122478457E-9</v>
      </c>
      <c r="AA24" s="135">
        <f t="shared" si="15"/>
        <v>3.9110182384338721E-9</v>
      </c>
      <c r="AB24" s="135">
        <f t="shared" si="15"/>
        <v>3.9110195915181833E-9</v>
      </c>
      <c r="AC24" s="135">
        <f t="shared" si="15"/>
        <v>3.9110200772407566E-9</v>
      </c>
      <c r="AD24" s="86">
        <f t="shared" si="11"/>
        <v>3.9110200772407566E-7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2.860293557560567E-9</v>
      </c>
      <c r="O25" s="126">
        <f>(1-O$34)-(1-O$34)*(1-M25)</f>
        <v>3.7140213127173638E-9</v>
      </c>
      <c r="P25" s="126">
        <f t="shared" si="7"/>
        <v>4.0041376880850521E-9</v>
      </c>
      <c r="Q25" s="126">
        <f t="shared" si="8"/>
        <v>4.1069886727584937E-9</v>
      </c>
      <c r="R25" s="135">
        <f t="shared" si="9"/>
        <v>4.1439713049928883E-9</v>
      </c>
      <c r="S25" s="135">
        <f t="shared" si="10"/>
        <v>4.1573358991464637E-9</v>
      </c>
      <c r="T25" s="135">
        <f t="shared" si="13"/>
        <v>4.162174188637735E-9</v>
      </c>
      <c r="U25" s="135">
        <f t="shared" si="3"/>
        <v>4.1639268907878169E-9</v>
      </c>
      <c r="V25" s="135">
        <f t="shared" si="4"/>
        <v>4.164561973052372E-9</v>
      </c>
      <c r="W25" s="135">
        <f t="shared" si="15"/>
        <v>4.164792108407589E-9</v>
      </c>
      <c r="X25" s="135">
        <f t="shared" si="15"/>
        <v>4.1648755000345261E-9</v>
      </c>
      <c r="Y25" s="135">
        <f t="shared" si="15"/>
        <v>4.1649057258563715E-9</v>
      </c>
      <c r="Z25" s="135">
        <f t="shared" si="15"/>
        <v>4.1649166754309519E-9</v>
      </c>
      <c r="AA25" s="135">
        <f t="shared" si="15"/>
        <v>4.1649206444782649E-9</v>
      </c>
      <c r="AB25" s="135">
        <f t="shared" si="15"/>
        <v>4.164922080829303E-9</v>
      </c>
      <c r="AC25" s="135">
        <f t="shared" si="15"/>
        <v>4.1649226081852397E-9</v>
      </c>
      <c r="AD25" s="86">
        <f t="shared" si="11"/>
        <v>4.1649226081852397E-7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2.660097982165599E-9</v>
      </c>
      <c r="O33" s="126">
        <f>(1-O$34)-(1-O$34)*(1-M33)</f>
        <v>3.4540722435028037E-9</v>
      </c>
      <c r="P33" s="126">
        <f t="shared" si="7"/>
        <v>3.7238830075114748E-9</v>
      </c>
      <c r="Q33" s="126">
        <f t="shared" si="8"/>
        <v>3.8195353130321408E-9</v>
      </c>
      <c r="R33" s="135">
        <f t="shared" si="9"/>
        <v>3.8539294880401975E-9</v>
      </c>
      <c r="S33" s="135">
        <f t="shared" si="10"/>
        <v>3.8663586776621628E-9</v>
      </c>
      <c r="T33" s="135">
        <f t="shared" si="13"/>
        <v>3.8708583283142417E-9</v>
      </c>
      <c r="U33" s="135">
        <f t="shared" si="3"/>
        <v>3.8724883577589964E-9</v>
      </c>
      <c r="V33" s="135">
        <f t="shared" si="4"/>
        <v>3.873078989469203E-9</v>
      </c>
      <c r="W33" s="135">
        <f t="shared" si="15"/>
        <v>3.8732930127127752E-9</v>
      </c>
      <c r="X33" s="135">
        <f t="shared" si="15"/>
        <v>3.873370575668833E-9</v>
      </c>
      <c r="Y33" s="135">
        <f t="shared" si="15"/>
        <v>3.8733986781891439E-9</v>
      </c>
      <c r="Z33" s="135">
        <f t="shared" si="15"/>
        <v>3.8734088644853948E-9</v>
      </c>
      <c r="AA33" s="135">
        <f t="shared" si="15"/>
        <v>3.8734125559769517E-9</v>
      </c>
      <c r="AB33" s="135">
        <f t="shared" si="15"/>
        <v>3.8734138951834751E-9</v>
      </c>
      <c r="AC33" s="135">
        <f t="shared" si="15"/>
        <v>3.8734143809060484E-9</v>
      </c>
      <c r="AD33" s="86">
        <f t="shared" si="11"/>
        <v>3.8734143809060484E-7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0.96564920583087421</v>
      </c>
      <c r="O34" s="132">
        <f>(K36*L40-L39)/(E34*O44*L40-L39)</f>
        <v>0.95539633294590876</v>
      </c>
      <c r="P34" s="132">
        <f>(K36*L40-L39)/(E34*P44*L40-L39)</f>
        <v>0.95191217031025177</v>
      </c>
      <c r="Q34" s="132">
        <f>(K36*L40-L39)/(E34*Q44*L40-L39)</f>
        <v>0.95067697791781747</v>
      </c>
      <c r="R34" s="138">
        <f>(K36*L40-L39)/(E34*R44*L40-L39)</f>
        <v>0.95023283369473666</v>
      </c>
      <c r="S34" s="138">
        <f>(K36*L40-L39)/(E34*S44*L40-L39)</f>
        <v>0.95007233113474976</v>
      </c>
      <c r="T34" s="138">
        <f>(K36*L40-L39)/(E34*T44*L40-L39)</f>
        <v>0.95001422553968895</v>
      </c>
      <c r="U34" s="138">
        <f>(K36*L40-L39)/(E34*U44*L40-L39)</f>
        <v>0.9499931763741768</v>
      </c>
      <c r="V34" s="138">
        <f t="shared" ref="V34:AC34" si="17">($K36*$L40-$L39)/($E34*V44*$L40-$L39)</f>
        <v>0.94998554937868007</v>
      </c>
      <c r="W34" s="138">
        <f t="shared" si="17"/>
        <v>0.94998278556395133</v>
      </c>
      <c r="X34" s="138">
        <f t="shared" si="17"/>
        <v>0.94998178400225675</v>
      </c>
      <c r="Y34" s="138">
        <f t="shared" si="17"/>
        <v>0.94998142104847749</v>
      </c>
      <c r="Z34" s="138">
        <f t="shared" si="17"/>
        <v>0.94998128951790517</v>
      </c>
      <c r="AA34" s="138">
        <f t="shared" si="17"/>
        <v>0.94998124185257038</v>
      </c>
      <c r="AB34" s="138">
        <f t="shared" si="17"/>
        <v>0.94998122457912315</v>
      </c>
      <c r="AC34" s="138">
        <f t="shared" si="17"/>
        <v>0.94998121831939897</v>
      </c>
      <c r="AD34" s="88">
        <f t="shared" si="11"/>
        <v>94.998121831939898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5</v>
      </c>
      <c r="K35" s="134"/>
      <c r="L35" s="165">
        <f>AD15</f>
        <v>5.0018676274462122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WS_Tables!D102*1000000</f>
        <v>991060</v>
      </c>
      <c r="L36" s="219">
        <f>L35-J35</f>
        <v>1.8676274462121611E-3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</v>
      </c>
      <c r="Q40" s="74">
        <f t="shared" si="18"/>
        <v>1</v>
      </c>
      <c r="R40" s="74">
        <f t="shared" si="18"/>
        <v>1</v>
      </c>
      <c r="S40" s="74">
        <f t="shared" si="18"/>
        <v>1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</v>
      </c>
      <c r="X40" s="74">
        <f t="shared" si="18"/>
        <v>1</v>
      </c>
      <c r="Y40" s="74">
        <f t="shared" si="18"/>
        <v>1</v>
      </c>
      <c r="Z40" s="74">
        <f t="shared" si="18"/>
        <v>1</v>
      </c>
      <c r="AA40" s="74">
        <f t="shared" si="18"/>
        <v>1</v>
      </c>
      <c r="AB40" s="74">
        <f t="shared" si="18"/>
        <v>1</v>
      </c>
      <c r="AC40" s="74">
        <f t="shared" si="18"/>
        <v>1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1.0022547586170303</v>
      </c>
      <c r="P44" s="30">
        <f t="shared" si="20"/>
        <v>1.0030291966110791</v>
      </c>
      <c r="Q44" s="30">
        <f t="shared" si="20"/>
        <v>1.0033051104181032</v>
      </c>
      <c r="R44" s="30">
        <f t="shared" si="20"/>
        <v>1.0034044974428618</v>
      </c>
      <c r="S44" s="30">
        <f t="shared" si="20"/>
        <v>1.0034404362735241</v>
      </c>
      <c r="T44" s="75">
        <f t="shared" si="20"/>
        <v>1.0034534499455114</v>
      </c>
      <c r="U44" s="75">
        <f t="shared" si="20"/>
        <v>1.0034581646336456</v>
      </c>
      <c r="V44" s="75">
        <f t="shared" si="20"/>
        <v>1.0034598730144646</v>
      </c>
      <c r="W44" s="75">
        <f t="shared" si="20"/>
        <v>1.0034604920917563</v>
      </c>
      <c r="X44" s="75">
        <f t="shared" si="20"/>
        <v>1.0034607164362292</v>
      </c>
      <c r="Y44" s="75">
        <f t="shared" si="20"/>
        <v>1.003460797736055</v>
      </c>
      <c r="Z44" s="75">
        <f t="shared" si="20"/>
        <v>1.0034608271982588</v>
      </c>
      <c r="AA44" s="75">
        <f t="shared" si="20"/>
        <v>1.0034608378750622</v>
      </c>
      <c r="AB44" s="75">
        <f t="shared" si="20"/>
        <v>1.0034608417442308</v>
      </c>
      <c r="AC44" s="75">
        <f t="shared" si="20"/>
        <v>1.0034608431463787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3345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13" zoomScale="70" zoomScaleNormal="70" workbookViewId="0">
      <selection activeCell="I31" sqref="I31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1.1325514699678241E-8</v>
      </c>
      <c r="O5" s="35">
        <f t="shared" ref="O5:O23" si="2">(1-O$34)-(1-O$34)*(1-M5)</f>
        <v>1.4879514773080693E-8</v>
      </c>
      <c r="P5" s="35">
        <f>(1-P$34)-(1-P$34)*(1-M5)</f>
        <v>1.6266829189204302E-8</v>
      </c>
      <c r="Q5" s="35">
        <f>(1-Q$34)-(1-Q$34)*(1-M5)</f>
        <v>1.6844108913227629E-8</v>
      </c>
      <c r="R5" s="139">
        <f>(1-R$34)-(1-R$34)*(1-M5)</f>
        <v>1.7090057355395594E-8</v>
      </c>
      <c r="S5" s="139">
        <f>(1-S$34)-(1-S$34)*(1-M5)</f>
        <v>1.7195851464979484E-8</v>
      </c>
      <c r="T5" s="85">
        <f>(1-T$34)-(1-T$34)*(1-M5)</f>
        <v>1.7241542610291205E-8</v>
      </c>
      <c r="U5" s="85">
        <f t="shared" ref="U5:U33" si="3">(1-U$34)-(1-U$34)*(1-M5)</f>
        <v>1.7261310186755807E-8</v>
      </c>
      <c r="V5" s="85">
        <f t="shared" ref="V5:V33" si="4">(1-V$34)-(1-V$34)*(1-M5)</f>
        <v>1.7269868701763613E-8</v>
      </c>
      <c r="W5" s="85">
        <f t="shared" ref="W5:AC20" si="5">(1-W$34)-(1-W$34)*(1-$M5)</f>
        <v>1.7273575361742566E-8</v>
      </c>
      <c r="X5" s="85">
        <f t="shared" si="5"/>
        <v>1.7275180924647415E-8</v>
      </c>
      <c r="Y5" s="85">
        <f t="shared" si="5"/>
        <v>1.7275876423861192E-8</v>
      </c>
      <c r="Z5" s="85">
        <f t="shared" si="5"/>
        <v>1.7276177710634499E-8</v>
      </c>
      <c r="AA5" s="85">
        <f t="shared" si="5"/>
        <v>1.7276308231228832E-8</v>
      </c>
      <c r="AB5" s="85">
        <f t="shared" si="5"/>
        <v>1.7276364769336361E-8</v>
      </c>
      <c r="AC5" s="85">
        <f t="shared" si="5"/>
        <v>1.7276389263631842E-8</v>
      </c>
      <c r="AD5" s="140">
        <f>100*AC5</f>
        <v>1.7276389263631842E-6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6.9145957778959932E-9</v>
      </c>
      <c r="O8" s="126">
        <f t="shared" si="2"/>
        <v>9.0844286398938934E-9</v>
      </c>
      <c r="P8" s="126">
        <f t="shared" si="7"/>
        <v>9.931429290066518E-9</v>
      </c>
      <c r="Q8" s="126">
        <f t="shared" si="8"/>
        <v>1.0283877374672734E-8</v>
      </c>
      <c r="R8" s="135">
        <f t="shared" si="9"/>
        <v>1.0434036912254641E-8</v>
      </c>
      <c r="S8" s="135">
        <f t="shared" si="10"/>
        <v>1.0498627661670312E-8</v>
      </c>
      <c r="T8" s="135">
        <f>(1-T$34)-(1-T$34)*(1-M8)</f>
        <v>1.0526523597231829E-8</v>
      </c>
      <c r="U8" s="135">
        <f t="shared" si="3"/>
        <v>1.0538592346009956E-8</v>
      </c>
      <c r="V8" s="135">
        <f t="shared" si="4"/>
        <v>1.0543817596797567E-8</v>
      </c>
      <c r="W8" s="135">
        <f t="shared" si="5"/>
        <v>1.0546080633777599E-8</v>
      </c>
      <c r="X8" s="135">
        <f t="shared" si="5"/>
        <v>1.0547060877441616E-8</v>
      </c>
      <c r="Y8" s="135">
        <f t="shared" si="5"/>
        <v>1.054748550999296E-8</v>
      </c>
      <c r="Z8" s="135">
        <f t="shared" si="5"/>
        <v>1.0547669460070352E-8</v>
      </c>
      <c r="AA8" s="135">
        <f t="shared" si="5"/>
        <v>1.0547749146327945E-8</v>
      </c>
      <c r="AB8" s="135">
        <f t="shared" si="5"/>
        <v>1.0547783660386223E-8</v>
      </c>
      <c r="AC8" s="135">
        <f t="shared" si="5"/>
        <v>1.054779862064148E-8</v>
      </c>
      <c r="AD8" s="86">
        <f t="shared" si="11"/>
        <v>1.054779862064148E-6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1.0455585001956091E-8</v>
      </c>
      <c r="O9" s="126">
        <f t="shared" si="2"/>
        <v>1.3736597026525743E-8</v>
      </c>
      <c r="P9" s="126">
        <f t="shared" si="7"/>
        <v>1.5017349738744024E-8</v>
      </c>
      <c r="Q9" s="126">
        <f t="shared" si="8"/>
        <v>1.5550287751908698E-8</v>
      </c>
      <c r="R9" s="135">
        <f t="shared" si="9"/>
        <v>1.5777344528067339E-8</v>
      </c>
      <c r="S9" s="135">
        <f t="shared" si="10"/>
        <v>1.5875012429611424E-8</v>
      </c>
      <c r="T9" s="135">
        <f t="shared" ref="T9:T33" si="13">(1-T$34)-(1-T$34)*(1-M9)</f>
        <v>1.5917193979531064E-8</v>
      </c>
      <c r="U9" s="135">
        <f t="shared" si="3"/>
        <v>1.5935443173353825E-8</v>
      </c>
      <c r="V9" s="135">
        <f t="shared" si="4"/>
        <v>1.5943344297553175E-8</v>
      </c>
      <c r="W9" s="135">
        <f t="shared" si="5"/>
        <v>1.5946766240837462E-8</v>
      </c>
      <c r="X9" s="135">
        <f t="shared" si="5"/>
        <v>1.5948248471842064E-8</v>
      </c>
      <c r="Y9" s="135">
        <f t="shared" si="5"/>
        <v>1.5948890555450568E-8</v>
      </c>
      <c r="Z9" s="135">
        <f t="shared" si="5"/>
        <v>1.59491687079516E-8</v>
      </c>
      <c r="AA9" s="135">
        <f t="shared" si="5"/>
        <v>1.5949289194905347E-8</v>
      </c>
      <c r="AB9" s="135">
        <f t="shared" si="5"/>
        <v>1.5949341389265292E-8</v>
      </c>
      <c r="AC9" s="135">
        <f t="shared" si="5"/>
        <v>1.5949364010059419E-8</v>
      </c>
      <c r="AD9" s="86">
        <f t="shared" si="11"/>
        <v>1.5949364010059419E-6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5.8563042401593712E-9</v>
      </c>
      <c r="O11" s="126">
        <f t="shared" si="2"/>
        <v>7.6940402105041272E-9</v>
      </c>
      <c r="P11" s="126">
        <f t="shared" si="7"/>
        <v>8.4114058634954247E-9</v>
      </c>
      <c r="Q11" s="126">
        <f t="shared" si="8"/>
        <v>8.7099111256705442E-9</v>
      </c>
      <c r="R11" s="135">
        <f t="shared" si="9"/>
        <v>8.837088463775622E-9</v>
      </c>
      <c r="S11" s="135">
        <f t="shared" si="10"/>
        <v>8.8917934820686995E-9</v>
      </c>
      <c r="T11" s="135">
        <f t="shared" si="13"/>
        <v>8.9154199023333547E-9</v>
      </c>
      <c r="U11" s="135">
        <f t="shared" si="3"/>
        <v>8.9256415036764736E-9</v>
      </c>
      <c r="V11" s="135">
        <f t="shared" si="4"/>
        <v>8.9300670191860831E-9</v>
      </c>
      <c r="W11" s="135">
        <f t="shared" si="5"/>
        <v>8.9319836943380082E-9</v>
      </c>
      <c r="X11" s="135">
        <f t="shared" si="5"/>
        <v>8.9328139052380351E-9</v>
      </c>
      <c r="Y11" s="135">
        <f t="shared" si="5"/>
        <v>8.9331735481090746E-9</v>
      </c>
      <c r="Z11" s="135">
        <f t="shared" si="5"/>
        <v>8.9333293401550051E-9</v>
      </c>
      <c r="AA11" s="135">
        <f t="shared" si="5"/>
        <v>8.9333968278371145E-9</v>
      </c>
      <c r="AB11" s="135">
        <f t="shared" si="5"/>
        <v>8.9334260683360256E-9</v>
      </c>
      <c r="AC11" s="135">
        <f t="shared" si="5"/>
        <v>8.9334387387562941E-9</v>
      </c>
      <c r="AD11" s="86">
        <f t="shared" si="11"/>
        <v>8.9334387387562941E-7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5.5419614938823081E-9</v>
      </c>
      <c r="O12" s="126">
        <f t="shared" si="2"/>
        <v>7.2810552309565679E-9</v>
      </c>
      <c r="P12" s="126">
        <f t="shared" si="7"/>
        <v>7.9599155877740913E-9</v>
      </c>
      <c r="Q12" s="126">
        <f t="shared" si="8"/>
        <v>8.2423982916690619E-9</v>
      </c>
      <c r="R12" s="135">
        <f t="shared" si="9"/>
        <v>8.3627492708515661E-9</v>
      </c>
      <c r="S12" s="135">
        <f t="shared" si="10"/>
        <v>8.4145179435335393E-9</v>
      </c>
      <c r="T12" s="135">
        <f t="shared" si="13"/>
        <v>8.4368761837927408E-9</v>
      </c>
      <c r="U12" s="135">
        <f t="shared" si="3"/>
        <v>8.4465491406726656E-9</v>
      </c>
      <c r="V12" s="135">
        <f t="shared" si="4"/>
        <v>8.4507371100883688E-9</v>
      </c>
      <c r="W12" s="135">
        <f t="shared" si="5"/>
        <v>8.4525509091992745E-9</v>
      </c>
      <c r="X12" s="135">
        <f t="shared" si="5"/>
        <v>8.4533365585226505E-9</v>
      </c>
      <c r="Y12" s="135">
        <f t="shared" si="5"/>
        <v>8.4536768973908494E-9</v>
      </c>
      <c r="Z12" s="135">
        <f t="shared" si="5"/>
        <v>8.4538243350085196E-9</v>
      </c>
      <c r="AA12" s="135">
        <f t="shared" si="5"/>
        <v>8.4538882005880112E-9</v>
      </c>
      <c r="AB12" s="135">
        <f t="shared" si="5"/>
        <v>8.4539158590191121E-9</v>
      </c>
      <c r="AC12" s="135">
        <f t="shared" si="5"/>
        <v>8.4539278494277781E-9</v>
      </c>
      <c r="AD12" s="86">
        <f t="shared" si="11"/>
        <v>8.4539278494277781E-7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9.8900609507568404E-9</v>
      </c>
      <c r="O13" s="126">
        <f t="shared" si="2"/>
        <v>1.2993608855538241E-8</v>
      </c>
      <c r="P13" s="126">
        <f t="shared" si="7"/>
        <v>1.4205087925378557E-8</v>
      </c>
      <c r="Q13" s="126">
        <f t="shared" si="8"/>
        <v>1.4709200260587529E-8</v>
      </c>
      <c r="R13" s="135">
        <f t="shared" si="9"/>
        <v>1.4923975943936796E-8</v>
      </c>
      <c r="S13" s="135">
        <f t="shared" si="10"/>
        <v>1.5016361154529534E-8</v>
      </c>
      <c r="T13" s="135">
        <f t="shared" si="13"/>
        <v>1.5056261182255781E-8</v>
      </c>
      <c r="U13" s="135">
        <f t="shared" si="3"/>
        <v>1.5073523304542924E-8</v>
      </c>
      <c r="V13" s="135">
        <f t="shared" si="4"/>
        <v>1.508099707614452E-8</v>
      </c>
      <c r="W13" s="135">
        <f t="shared" si="5"/>
        <v>1.5084233931372815E-8</v>
      </c>
      <c r="X13" s="135">
        <f t="shared" si="5"/>
        <v>1.508563599039725E-8</v>
      </c>
      <c r="Y13" s="135">
        <f t="shared" si="5"/>
        <v>1.5086243351780659E-8</v>
      </c>
      <c r="Z13" s="135">
        <f t="shared" si="5"/>
        <v>1.508650644688192E-8</v>
      </c>
      <c r="AA13" s="135">
        <f t="shared" si="5"/>
        <v>1.5086620425153185E-8</v>
      </c>
      <c r="AB13" s="135">
        <f t="shared" si="5"/>
        <v>1.5086669802322206E-8</v>
      </c>
      <c r="AC13" s="135">
        <f t="shared" si="5"/>
        <v>1.5086691187993218E-8</v>
      </c>
      <c r="AD13" s="86">
        <f t="shared" si="11"/>
        <v>1.5086691187993218E-6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6.8136461611745247E-9</v>
      </c>
      <c r="O14" s="126">
        <f t="shared" si="2"/>
        <v>8.9518005508271159E-9</v>
      </c>
      <c r="P14" s="126">
        <f t="shared" si="7"/>
        <v>9.7864354120513752E-9</v>
      </c>
      <c r="Q14" s="126">
        <f t="shared" si="8"/>
        <v>1.0133737946005361E-8</v>
      </c>
      <c r="R14" s="135">
        <f t="shared" si="9"/>
        <v>1.0281705223325055E-8</v>
      </c>
      <c r="S14" s="135">
        <f t="shared" si="10"/>
        <v>1.0345352977059186E-8</v>
      </c>
      <c r="T14" s="135">
        <f t="shared" si="13"/>
        <v>1.0372841655059695E-8</v>
      </c>
      <c r="U14" s="135">
        <f t="shared" si="3"/>
        <v>1.0384734197566026E-8</v>
      </c>
      <c r="V14" s="135">
        <f t="shared" si="4"/>
        <v>1.0389883162154057E-8</v>
      </c>
      <c r="W14" s="135">
        <f t="shared" si="5"/>
        <v>1.0392113156121319E-8</v>
      </c>
      <c r="X14" s="135">
        <f t="shared" si="5"/>
        <v>1.0393079105663894E-8</v>
      </c>
      <c r="Y14" s="135">
        <f t="shared" si="5"/>
        <v>1.0393497534844087E-8</v>
      </c>
      <c r="Z14" s="135">
        <f t="shared" si="5"/>
        <v>1.0393678792630645E-8</v>
      </c>
      <c r="AA14" s="135">
        <f t="shared" si="5"/>
        <v>1.0393757313154062E-8</v>
      </c>
      <c r="AB14" s="135">
        <f t="shared" si="5"/>
        <v>1.0393791327611979E-8</v>
      </c>
      <c r="AC14" s="135">
        <f t="shared" si="5"/>
        <v>1.0393806065822631E-8</v>
      </c>
      <c r="AD14" s="86">
        <f t="shared" si="11"/>
        <v>1.0393806065822631E-6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5.8756294760107949E-2</v>
      </c>
      <c r="O15" s="130">
        <f t="shared" si="2"/>
        <v>7.7194297944871829E-2</v>
      </c>
      <c r="P15" s="130">
        <f t="shared" si="7"/>
        <v>8.4391626850443768E-2</v>
      </c>
      <c r="Q15" s="130">
        <f t="shared" si="8"/>
        <v>8.7386529876329652E-2</v>
      </c>
      <c r="R15" s="137">
        <f t="shared" si="9"/>
        <v>8.8662500033903011E-2</v>
      </c>
      <c r="S15" s="137">
        <f t="shared" si="10"/>
        <v>8.9211355411233373E-2</v>
      </c>
      <c r="T15" s="137">
        <f t="shared" si="13"/>
        <v>8.9448399190154307E-2</v>
      </c>
      <c r="U15" s="137">
        <f t="shared" si="3"/>
        <v>8.9550952535393344E-2</v>
      </c>
      <c r="V15" s="137">
        <f t="shared" si="4"/>
        <v>8.9595353727698918E-2</v>
      </c>
      <c r="W15" s="137">
        <f t="shared" si="5"/>
        <v>8.961458372756792E-2</v>
      </c>
      <c r="X15" s="137">
        <f t="shared" si="5"/>
        <v>8.9622913333495605E-2</v>
      </c>
      <c r="Y15" s="137">
        <f t="shared" si="5"/>
        <v>8.9626521577000837E-2</v>
      </c>
      <c r="Z15" s="137">
        <f t="shared" si="5"/>
        <v>8.9628084647523518E-2</v>
      </c>
      <c r="AA15" s="137">
        <f t="shared" si="5"/>
        <v>8.9628761768431806E-2</v>
      </c>
      <c r="AB15" s="137">
        <f t="shared" si="5"/>
        <v>8.9629055098110047E-2</v>
      </c>
      <c r="AC15" s="137">
        <f t="shared" si="5"/>
        <v>8.9629182169187818E-2</v>
      </c>
      <c r="AD15" s="87">
        <f t="shared" si="11"/>
        <v>8.9629182169187818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5.4836740981389909E-9</v>
      </c>
      <c r="O18" s="126">
        <f t="shared" si="2"/>
        <v>7.2044769594548086E-9</v>
      </c>
      <c r="P18" s="126">
        <f t="shared" si="7"/>
        <v>7.8761974303676041E-9</v>
      </c>
      <c r="Q18" s="126">
        <f t="shared" si="8"/>
        <v>8.1557091358153144E-9</v>
      </c>
      <c r="R18" s="135">
        <f t="shared" si="9"/>
        <v>8.2747943358496556E-9</v>
      </c>
      <c r="S18" s="135">
        <f t="shared" si="10"/>
        <v>8.3260185274047771E-9</v>
      </c>
      <c r="T18" s="135">
        <f t="shared" si="13"/>
        <v>8.348141622427363E-9</v>
      </c>
      <c r="U18" s="135">
        <f t="shared" si="3"/>
        <v>8.3577128273670809E-9</v>
      </c>
      <c r="V18" s="135">
        <f t="shared" si="4"/>
        <v>8.3618567625620699E-9</v>
      </c>
      <c r="W18" s="135">
        <f t="shared" si="5"/>
        <v>8.3636514797147399E-9</v>
      </c>
      <c r="X18" s="135">
        <f t="shared" si="5"/>
        <v>8.3644288717543702E-9</v>
      </c>
      <c r="Y18" s="135">
        <f t="shared" si="5"/>
        <v>8.3647656301533146E-9</v>
      </c>
      <c r="Z18" s="135">
        <f t="shared" si="5"/>
        <v>8.3649114995809626E-9</v>
      </c>
      <c r="AA18" s="135">
        <f t="shared" si="5"/>
        <v>8.3649746990266394E-9</v>
      </c>
      <c r="AB18" s="135">
        <f t="shared" si="5"/>
        <v>8.3650020799019842E-9</v>
      </c>
      <c r="AC18" s="135">
        <f t="shared" si="5"/>
        <v>8.3650139315327721E-9</v>
      </c>
      <c r="AD18" s="86">
        <f t="shared" si="11"/>
        <v>8.3650139315327721E-7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6.6850546279195733E-9</v>
      </c>
      <c r="O19" s="126">
        <f t="shared" si="2"/>
        <v>8.782856386613247E-9</v>
      </c>
      <c r="P19" s="126">
        <f t="shared" si="7"/>
        <v>9.6017394868308514E-9</v>
      </c>
      <c r="Q19" s="126">
        <f t="shared" si="8"/>
        <v>9.9424874999698432E-9</v>
      </c>
      <c r="R19" s="135">
        <f t="shared" si="9"/>
        <v>1.0087662247193485E-8</v>
      </c>
      <c r="S19" s="135">
        <f t="shared" si="10"/>
        <v>1.0150108795126123E-8</v>
      </c>
      <c r="T19" s="135">
        <f t="shared" si="13"/>
        <v>1.0177078679785012E-8</v>
      </c>
      <c r="U19" s="135">
        <f t="shared" si="3"/>
        <v>1.0188746790706915E-8</v>
      </c>
      <c r="V19" s="135">
        <f t="shared" si="4"/>
        <v>1.0193798583024716E-8</v>
      </c>
      <c r="W19" s="135">
        <f t="shared" si="5"/>
        <v>1.0195986485661557E-8</v>
      </c>
      <c r="X19" s="135">
        <f t="shared" si="5"/>
        <v>1.0196934199790952E-8</v>
      </c>
      <c r="Y19" s="135">
        <f t="shared" si="5"/>
        <v>1.0197344732509883E-8</v>
      </c>
      <c r="Z19" s="135">
        <f t="shared" si="5"/>
        <v>1.019752257636064E-8</v>
      </c>
      <c r="AA19" s="135">
        <f t="shared" si="5"/>
        <v>1.0197599611960761E-8</v>
      </c>
      <c r="AB19" s="135">
        <f t="shared" si="5"/>
        <v>1.0197632988040439E-8</v>
      </c>
      <c r="AC19" s="135">
        <f t="shared" si="5"/>
        <v>1.0197647448695335E-8</v>
      </c>
      <c r="AD19" s="86">
        <f t="shared" si="11"/>
        <v>1.0197647448695335E-6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2.5697187579221126E-8</v>
      </c>
      <c r="O20" s="126">
        <f t="shared" si="2"/>
        <v>3.3761086579153776E-8</v>
      </c>
      <c r="P20" s="126">
        <f t="shared" si="7"/>
        <v>3.690885332086058E-8</v>
      </c>
      <c r="Q20" s="126">
        <f t="shared" si="8"/>
        <v>3.821868038711429E-8</v>
      </c>
      <c r="R20" s="135">
        <f t="shared" si="9"/>
        <v>3.8776728591982668E-8</v>
      </c>
      <c r="S20" s="135">
        <f t="shared" si="10"/>
        <v>3.9016771619104773E-8</v>
      </c>
      <c r="T20" s="135">
        <f t="shared" si="13"/>
        <v>3.9120443218187972E-8</v>
      </c>
      <c r="U20" s="135">
        <f t="shared" si="3"/>
        <v>3.9165295132037592E-8</v>
      </c>
      <c r="V20" s="135">
        <f t="shared" si="4"/>
        <v>3.9184714084594674E-8</v>
      </c>
      <c r="W20" s="135">
        <f t="shared" si="5"/>
        <v>3.9193124370950905E-8</v>
      </c>
      <c r="X20" s="135">
        <f t="shared" si="5"/>
        <v>3.9196767331883819E-8</v>
      </c>
      <c r="Y20" s="135">
        <f t="shared" si="5"/>
        <v>3.9198345416768809E-8</v>
      </c>
      <c r="Z20" s="135">
        <f t="shared" si="5"/>
        <v>3.9199029022718435E-8</v>
      </c>
      <c r="AA20" s="135">
        <f t="shared" si="5"/>
        <v>3.9199325160832466E-8</v>
      </c>
      <c r="AB20" s="135">
        <f t="shared" si="5"/>
        <v>3.9199453447102961E-8</v>
      </c>
      <c r="AC20" s="135">
        <f t="shared" si="5"/>
        <v>3.9199509027643131E-8</v>
      </c>
      <c r="AD20" s="86">
        <f t="shared" si="11"/>
        <v>3.9199509027643131E-6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5.043102921375997E-9</v>
      </c>
      <c r="O21" s="126">
        <f t="shared" si="2"/>
        <v>6.6256524711150178E-9</v>
      </c>
      <c r="P21" s="126">
        <f t="shared" si="7"/>
        <v>7.2434053616232674E-9</v>
      </c>
      <c r="Q21" s="126">
        <f t="shared" si="8"/>
        <v>7.5004604332962188E-9</v>
      </c>
      <c r="R21" s="135">
        <f t="shared" si="9"/>
        <v>7.60997805049346E-9</v>
      </c>
      <c r="S21" s="135">
        <f t="shared" si="10"/>
        <v>7.6570867701963863E-9</v>
      </c>
      <c r="T21" s="135">
        <f t="shared" si="13"/>
        <v>7.6774324397899107E-9</v>
      </c>
      <c r="U21" s="135">
        <f t="shared" si="3"/>
        <v>7.6862346765071976E-9</v>
      </c>
      <c r="V21" s="135">
        <f t="shared" si="4"/>
        <v>7.6900456696948893E-9</v>
      </c>
      <c r="W21" s="135">
        <f t="shared" ref="W21:AC33" si="15">(1-W$34)-(1-W$34)*(1-$M21)</f>
        <v>7.6916961966322361E-9</v>
      </c>
      <c r="X21" s="135">
        <f t="shared" si="15"/>
        <v>7.6924111386267313E-9</v>
      </c>
      <c r="Y21" s="135">
        <f t="shared" si="15"/>
        <v>7.6927208353394505E-9</v>
      </c>
      <c r="Z21" s="135">
        <f t="shared" si="15"/>
        <v>7.6928549919141886E-9</v>
      </c>
      <c r="AA21" s="135">
        <f t="shared" si="15"/>
        <v>7.6929131120895278E-9</v>
      </c>
      <c r="AB21" s="135">
        <f t="shared" si="15"/>
        <v>7.6929382863966111E-9</v>
      </c>
      <c r="AC21" s="135">
        <f t="shared" si="15"/>
        <v>7.6929491943378281E-9</v>
      </c>
      <c r="AD21" s="86">
        <f t="shared" si="11"/>
        <v>7.6929491943378281E-7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5.2118057855543576E-9</v>
      </c>
      <c r="O22" s="126">
        <f t="shared" si="2"/>
        <v>6.8472950920384079E-9</v>
      </c>
      <c r="P22" s="126">
        <f t="shared" si="7"/>
        <v>7.4857131604488814E-9</v>
      </c>
      <c r="Q22" s="126">
        <f t="shared" si="8"/>
        <v>7.7513672980256132E-9</v>
      </c>
      <c r="R22" s="135">
        <f t="shared" si="9"/>
        <v>7.8645485124262393E-9</v>
      </c>
      <c r="S22" s="135">
        <f t="shared" si="10"/>
        <v>7.913233124323682E-9</v>
      </c>
      <c r="T22" s="135">
        <f t="shared" si="13"/>
        <v>7.9342594022646651E-9</v>
      </c>
      <c r="U22" s="135">
        <f t="shared" si="3"/>
        <v>7.9433560978836582E-9</v>
      </c>
      <c r="V22" s="135">
        <f t="shared" si="4"/>
        <v>7.9472945863079403E-9</v>
      </c>
      <c r="W22" s="135">
        <f t="shared" si="15"/>
        <v>7.9490003190851866E-9</v>
      </c>
      <c r="X22" s="135">
        <f t="shared" si="15"/>
        <v>7.9497391725080746E-9</v>
      </c>
      <c r="Y22" s="135">
        <f t="shared" si="15"/>
        <v>7.9500592359282862E-9</v>
      </c>
      <c r="Z22" s="135">
        <f t="shared" si="15"/>
        <v>7.9501978750284863E-9</v>
      </c>
      <c r="AA22" s="135">
        <f t="shared" si="15"/>
        <v>7.9502579380941185E-9</v>
      </c>
      <c r="AB22" s="135">
        <f t="shared" si="15"/>
        <v>7.9502839589462582E-9</v>
      </c>
      <c r="AC22" s="135">
        <f t="shared" si="15"/>
        <v>7.9502952277099581E-9</v>
      </c>
      <c r="AD22" s="86">
        <f t="shared" si="11"/>
        <v>7.9502952277099581E-7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4.8639845692810546E-9</v>
      </c>
      <c r="O23" s="126">
        <f t="shared" si="2"/>
        <v>6.3903259350794883E-9</v>
      </c>
      <c r="P23" s="126">
        <f t="shared" si="7"/>
        <v>6.986137779385615E-9</v>
      </c>
      <c r="Q23" s="126">
        <f t="shared" si="8"/>
        <v>7.2340629181377736E-9</v>
      </c>
      <c r="R23" s="135">
        <f t="shared" si="9"/>
        <v>7.3396907301903624E-9</v>
      </c>
      <c r="S23" s="135">
        <f t="shared" si="10"/>
        <v>7.3851262744062396E-9</v>
      </c>
      <c r="T23" s="135">
        <f t="shared" si="13"/>
        <v>7.4047493137108233E-9</v>
      </c>
      <c r="U23" s="135">
        <f t="shared" si="3"/>
        <v>7.4132389255021636E-9</v>
      </c>
      <c r="V23" s="135">
        <f t="shared" si="4"/>
        <v>7.4169145547475779E-9</v>
      </c>
      <c r="W23" s="135">
        <f t="shared" si="15"/>
        <v>7.4185064619092245E-9</v>
      </c>
      <c r="X23" s="135">
        <f t="shared" si="15"/>
        <v>7.4191960075520313E-9</v>
      </c>
      <c r="Y23" s="135">
        <f t="shared" si="15"/>
        <v>7.4194947130568067E-9</v>
      </c>
      <c r="Z23" s="135">
        <f t="shared" si="15"/>
        <v>7.419624095672539E-9</v>
      </c>
      <c r="AA23" s="135">
        <f t="shared" si="15"/>
        <v>7.4196801480574948E-9</v>
      </c>
      <c r="AB23" s="135">
        <f t="shared" si="15"/>
        <v>7.4197044341861584E-9</v>
      </c>
      <c r="AC23" s="135">
        <f t="shared" si="15"/>
        <v>7.4197149535493168E-9</v>
      </c>
      <c r="AD23" s="86">
        <f t="shared" si="11"/>
        <v>7.4197149535493168E-7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4.5942249102259858E-9</v>
      </c>
      <c r="O24" s="126">
        <f>(1-O$34)-(1-O$34)*(1-M24)</f>
        <v>6.0359144210542226E-9</v>
      </c>
      <c r="P24" s="126">
        <f t="shared" si="7"/>
        <v>6.598682170122494E-9</v>
      </c>
      <c r="Q24" s="126">
        <f t="shared" si="8"/>
        <v>6.8328572105924579E-9</v>
      </c>
      <c r="R24" s="135">
        <f t="shared" si="9"/>
        <v>6.9326268475888853E-9</v>
      </c>
      <c r="S24" s="135">
        <f t="shared" si="10"/>
        <v>6.9755425047279829E-9</v>
      </c>
      <c r="T24" s="135">
        <f t="shared" si="13"/>
        <v>6.9940772479126778E-9</v>
      </c>
      <c r="U24" s="135">
        <f t="shared" si="3"/>
        <v>7.0020960141192745E-9</v>
      </c>
      <c r="V24" s="135">
        <f t="shared" si="4"/>
        <v>7.0055677925395798E-9</v>
      </c>
      <c r="W24" s="135">
        <f t="shared" si="15"/>
        <v>7.0070714092151931E-9</v>
      </c>
      <c r="X24" s="135">
        <f t="shared" si="15"/>
        <v>7.0077227076748017E-9</v>
      </c>
      <c r="Y24" s="135">
        <f t="shared" si="15"/>
        <v>7.0080048431009345E-9</v>
      </c>
      <c r="Z24" s="135">
        <f t="shared" si="15"/>
        <v>7.0081270647781579E-9</v>
      </c>
      <c r="AA24" s="135">
        <f t="shared" si="15"/>
        <v>7.0081800085386448E-9</v>
      </c>
      <c r="AB24" s="135">
        <f t="shared" si="15"/>
        <v>7.0082029485218911E-9</v>
      </c>
      <c r="AC24" s="135">
        <f t="shared" si="15"/>
        <v>7.0082128850179615E-9</v>
      </c>
      <c r="AD24" s="86">
        <f t="shared" si="11"/>
        <v>7.0082128850179615E-7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4.8924809412098647E-9</v>
      </c>
      <c r="O25" s="126">
        <f>(1-O$34)-(1-O$34)*(1-M25)</f>
        <v>6.4277645983601417E-9</v>
      </c>
      <c r="P25" s="126">
        <f t="shared" si="7"/>
        <v>7.0270670948779923E-9</v>
      </c>
      <c r="Q25" s="126">
        <f t="shared" si="8"/>
        <v>7.276444738413268E-9</v>
      </c>
      <c r="R25" s="135">
        <f t="shared" si="9"/>
        <v>7.3826913887797829E-9</v>
      </c>
      <c r="S25" s="135">
        <f t="shared" si="10"/>
        <v>7.4283931228436018E-9</v>
      </c>
      <c r="T25" s="135">
        <f t="shared" si="13"/>
        <v>7.4481311257423854E-9</v>
      </c>
      <c r="U25" s="135">
        <f t="shared" si="3"/>
        <v>7.4566704755252289E-9</v>
      </c>
      <c r="V25" s="135">
        <f t="shared" si="4"/>
        <v>7.4603676430973209E-9</v>
      </c>
      <c r="W25" s="135">
        <f t="shared" si="15"/>
        <v>7.4619688761323744E-9</v>
      </c>
      <c r="X25" s="135">
        <f t="shared" si="15"/>
        <v>7.4626624602114333E-9</v>
      </c>
      <c r="Y25" s="135">
        <f t="shared" si="15"/>
        <v>7.4629629143174725E-9</v>
      </c>
      <c r="Z25" s="135">
        <f t="shared" si="15"/>
        <v>7.4630930602115342E-9</v>
      </c>
      <c r="AA25" s="135">
        <f t="shared" si="15"/>
        <v>7.4631494456633973E-9</v>
      </c>
      <c r="AB25" s="135">
        <f t="shared" si="15"/>
        <v>7.4631738705699391E-9</v>
      </c>
      <c r="AC25" s="135">
        <f t="shared" si="15"/>
        <v>7.4631844454442486E-9</v>
      </c>
      <c r="AD25" s="86">
        <f t="shared" si="11"/>
        <v>7.4631844454442486E-7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4.5500499826212071E-9</v>
      </c>
      <c r="O33" s="126">
        <f>(1-O$34)-(1-O$34)*(1-M33)</f>
        <v>5.9778771793750352E-9</v>
      </c>
      <c r="P33" s="126">
        <f t="shared" si="7"/>
        <v>6.535233743054647E-9</v>
      </c>
      <c r="Q33" s="126">
        <f t="shared" si="8"/>
        <v>6.7671571263305808E-9</v>
      </c>
      <c r="R33" s="135">
        <f t="shared" si="9"/>
        <v>6.8659674334892173E-9</v>
      </c>
      <c r="S33" s="135">
        <f t="shared" si="10"/>
        <v>6.9084704484856374E-9</v>
      </c>
      <c r="T33" s="135">
        <f t="shared" si="13"/>
        <v>6.9268269731193044E-9</v>
      </c>
      <c r="U33" s="135">
        <f t="shared" si="3"/>
        <v>6.9347686343368409E-9</v>
      </c>
      <c r="V33" s="135">
        <f t="shared" si="4"/>
        <v>6.9382070366774684E-9</v>
      </c>
      <c r="W33" s="135">
        <f t="shared" si="15"/>
        <v>6.9396961926981859E-9</v>
      </c>
      <c r="X33" s="135">
        <f t="shared" si="15"/>
        <v>6.9403412322754932E-9</v>
      </c>
      <c r="Y33" s="135">
        <f t="shared" si="15"/>
        <v>6.9406206476552157E-9</v>
      </c>
      <c r="Z33" s="135">
        <f t="shared" si="15"/>
        <v>6.9407416897204754E-9</v>
      </c>
      <c r="AA33" s="135">
        <f t="shared" si="15"/>
        <v>6.9407941338806012E-9</v>
      </c>
      <c r="AB33" s="135">
        <f t="shared" si="15"/>
        <v>6.9408168518192426E-9</v>
      </c>
      <c r="AC33" s="135">
        <f t="shared" si="15"/>
        <v>6.9408266911707983E-9</v>
      </c>
      <c r="AD33" s="86">
        <f t="shared" si="11"/>
        <v>6.9408266911707983E-7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0.94124358142065834</v>
      </c>
      <c r="O34" s="132">
        <f>(K36*L40-L39)/(E34*O44*L40-L39)</f>
        <v>0.92280553938083332</v>
      </c>
      <c r="P34" s="132">
        <f>(K36*L40-L39)/(E34*P44*L40-L39)</f>
        <v>0.91560819530807369</v>
      </c>
      <c r="Q34" s="132">
        <f>(K36*L40-L39)/(E34*Q44*L40-L39)</f>
        <v>0.91261328597092195</v>
      </c>
      <c r="R34" s="138">
        <f>(K36*L40-L39)/(E34*R44*L40-L39)</f>
        <v>0.91133731312445121</v>
      </c>
      <c r="S34" s="138">
        <f>(K36*L40-L39)/(E34*S44*L40-L39)</f>
        <v>0.91078845659049834</v>
      </c>
      <c r="T34" s="138">
        <f>(K36*L40-L39)/(E34*T44*L40-L39)</f>
        <v>0.91055141231204662</v>
      </c>
      <c r="U34" s="138">
        <f>(K36*L40-L39)/(E34*U44*L40-L39)</f>
        <v>0.91044885875069326</v>
      </c>
      <c r="V34" s="138">
        <f t="shared" ref="V34:AC34" si="17">($K36*$L40-$L39)/($E34*V44*$L40-$L39)</f>
        <v>0.91040445746481946</v>
      </c>
      <c r="W34" s="138">
        <f t="shared" si="17"/>
        <v>0.9103852274244264</v>
      </c>
      <c r="X34" s="138">
        <f t="shared" si="17"/>
        <v>0.91037689780094544</v>
      </c>
      <c r="Y34" s="138">
        <f t="shared" si="17"/>
        <v>0.91037328954983643</v>
      </c>
      <c r="Z34" s="138">
        <f t="shared" si="17"/>
        <v>0.91037172647601983</v>
      </c>
      <c r="AA34" s="138">
        <f t="shared" si="17"/>
        <v>0.91037104935368462</v>
      </c>
      <c r="AB34" s="138">
        <f t="shared" si="17"/>
        <v>0.91037075602338824</v>
      </c>
      <c r="AC34" s="138">
        <f t="shared" si="17"/>
        <v>0.91037062895204268</v>
      </c>
      <c r="AD34" s="88">
        <f t="shared" si="11"/>
        <v>91.037062895204272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9</v>
      </c>
      <c r="K35" s="134"/>
      <c r="L35" s="220">
        <f>AD15</f>
        <v>8.9629182169187818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WS_Tables!D98*1000000</f>
        <v>985960</v>
      </c>
      <c r="L36" s="219">
        <f>L35-J35</f>
        <v>-3.7081783081218234E-2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f>WS_Tables!D74*1000000</f>
        <v>958390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</v>
      </c>
      <c r="Q40" s="74">
        <f t="shared" si="18"/>
        <v>1</v>
      </c>
      <c r="R40" s="74">
        <f t="shared" si="18"/>
        <v>1</v>
      </c>
      <c r="S40" s="74">
        <f t="shared" si="18"/>
        <v>1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</v>
      </c>
      <c r="X40" s="74">
        <f t="shared" si="18"/>
        <v>1</v>
      </c>
      <c r="Y40" s="74">
        <f t="shared" si="18"/>
        <v>1</v>
      </c>
      <c r="Z40" s="74">
        <f t="shared" si="18"/>
        <v>1</v>
      </c>
      <c r="AA40" s="74">
        <f t="shared" si="18"/>
        <v>1</v>
      </c>
      <c r="AB40" s="74">
        <f t="shared" si="18"/>
        <v>1</v>
      </c>
      <c r="AC40" s="74">
        <f t="shared" si="18"/>
        <v>1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1.004190901953435</v>
      </c>
      <c r="P44" s="30">
        <f t="shared" si="20"/>
        <v>1.0058693338093718</v>
      </c>
      <c r="Q44" s="30">
        <f t="shared" si="20"/>
        <v>1.0065755514058004</v>
      </c>
      <c r="R44" s="30">
        <f t="shared" si="20"/>
        <v>1.0068778435117736</v>
      </c>
      <c r="S44" s="30">
        <f t="shared" si="20"/>
        <v>1.0070081342311026</v>
      </c>
      <c r="T44" s="75">
        <f t="shared" si="20"/>
        <v>1.0070644537323388</v>
      </c>
      <c r="U44" s="75">
        <f t="shared" si="20"/>
        <v>1.0070888285868018</v>
      </c>
      <c r="V44" s="75">
        <f t="shared" si="20"/>
        <v>1.0070993835550013</v>
      </c>
      <c r="W44" s="75">
        <f t="shared" si="20"/>
        <v>1.0071039551940333</v>
      </c>
      <c r="X44" s="75">
        <f t="shared" si="20"/>
        <v>1.0071059354906857</v>
      </c>
      <c r="Y44" s="75">
        <f t="shared" si="20"/>
        <v>1.0071067933327367</v>
      </c>
      <c r="Z44" s="75">
        <f t="shared" si="20"/>
        <v>1.0071071649471353</v>
      </c>
      <c r="AA44" s="75">
        <f t="shared" si="20"/>
        <v>1.0071073259305934</v>
      </c>
      <c r="AB44" s="75">
        <f t="shared" si="20"/>
        <v>1.0071073956689161</v>
      </c>
      <c r="AC44" s="75">
        <f t="shared" si="20"/>
        <v>1.0071074258797286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4849" r:id="rId4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A18" zoomScale="70" zoomScaleNormal="70" workbookViewId="0">
      <selection activeCell="P64" sqref="P64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1.2432402565765166E-8</v>
      </c>
      <c r="O5" s="35">
        <f t="shared" ref="O5:O23" si="2">(1-O$34)-(1-O$34)*(1-M5)</f>
        <v>1.6379883518991001E-8</v>
      </c>
      <c r="P5" s="35">
        <f>(1-P$34)-(1-P$34)*(1-M5)</f>
        <v>1.7964940354775472E-8</v>
      </c>
      <c r="Q5" s="35">
        <f>(1-Q$34)-(1-Q$34)*(1-M5)</f>
        <v>1.8645750901602476E-8</v>
      </c>
      <c r="R5" s="139">
        <f>(1-R$34)-(1-R$34)*(1-M5)</f>
        <v>1.8945644775225645E-8</v>
      </c>
      <c r="S5" s="139">
        <f>(1-S$34)-(1-S$34)*(1-M5)</f>
        <v>1.9079141114208831E-8</v>
      </c>
      <c r="T5" s="85">
        <f>(1-T$34)-(1-T$34)*(1-M5)</f>
        <v>1.9138837958898591E-8</v>
      </c>
      <c r="U5" s="85">
        <f t="shared" ref="U5:U33" si="3">(1-U$34)-(1-U$34)*(1-M5)</f>
        <v>1.9165587075709034E-8</v>
      </c>
      <c r="V5" s="85">
        <f t="shared" ref="V5:V33" si="4">(1-V$34)-(1-V$34)*(1-M5)</f>
        <v>1.917758365999056E-8</v>
      </c>
      <c r="W5" s="85">
        <f t="shared" ref="W5:AC20" si="5">(1-W$34)-(1-W$34)*(1-$M5)</f>
        <v>1.9182966118358458E-8</v>
      </c>
      <c r="X5" s="85">
        <f t="shared" si="5"/>
        <v>1.9185381477937469E-8</v>
      </c>
      <c r="Y5" s="85">
        <f t="shared" si="5"/>
        <v>1.9186465458065349E-8</v>
      </c>
      <c r="Z5" s="85">
        <f t="shared" si="5"/>
        <v>1.9186951943916952E-8</v>
      </c>
      <c r="AA5" s="85">
        <f t="shared" si="5"/>
        <v>1.9187170283152533E-8</v>
      </c>
      <c r="AB5" s="85">
        <f t="shared" si="5"/>
        <v>1.9187268274212244E-8</v>
      </c>
      <c r="AC5" s="85">
        <f t="shared" si="5"/>
        <v>1.9187312252921807E-8</v>
      </c>
      <c r="AD5" s="140">
        <f>100*AC5</f>
        <v>1.9187312252921807E-6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7.5903868884674708E-9</v>
      </c>
      <c r="O8" s="126">
        <f t="shared" si="2"/>
        <v>1.0000452632663581E-8</v>
      </c>
      <c r="P8" s="126">
        <f t="shared" si="7"/>
        <v>1.0968181488046902E-8</v>
      </c>
      <c r="Q8" s="126">
        <f t="shared" si="8"/>
        <v>1.1383838510736766E-8</v>
      </c>
      <c r="R8" s="135">
        <f t="shared" si="9"/>
        <v>1.156693349435578E-8</v>
      </c>
      <c r="S8" s="135">
        <f t="shared" si="10"/>
        <v>1.1648437367450803E-8</v>
      </c>
      <c r="T8" s="135">
        <f>(1-T$34)-(1-T$34)*(1-M8)</f>
        <v>1.1684884240747984E-8</v>
      </c>
      <c r="U8" s="135">
        <f t="shared" si="3"/>
        <v>1.1701215441028978E-8</v>
      </c>
      <c r="V8" s="135">
        <f t="shared" si="4"/>
        <v>1.1708539748855884E-8</v>
      </c>
      <c r="W8" s="135">
        <f t="shared" si="5"/>
        <v>1.171182591186426E-8</v>
      </c>
      <c r="X8" s="135">
        <f t="shared" si="5"/>
        <v>1.1713300565596718E-8</v>
      </c>
      <c r="Y8" s="135">
        <f t="shared" si="5"/>
        <v>1.1713962369541697E-8</v>
      </c>
      <c r="Z8" s="135">
        <f t="shared" si="5"/>
        <v>1.171425938195636E-8</v>
      </c>
      <c r="AA8" s="135">
        <f t="shared" si="5"/>
        <v>1.1714392691986042E-8</v>
      </c>
      <c r="AB8" s="135">
        <f t="shared" si="5"/>
        <v>1.1714452519129281E-8</v>
      </c>
      <c r="AC8" s="135">
        <f t="shared" si="5"/>
        <v>1.171447937264869E-8</v>
      </c>
      <c r="AD8" s="86">
        <f t="shared" si="11"/>
        <v>1.171447937264869E-6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1.1477451156149954E-8</v>
      </c>
      <c r="O9" s="126">
        <f t="shared" si="2"/>
        <v>1.5121720195465649E-8</v>
      </c>
      <c r="P9" s="126">
        <f t="shared" si="7"/>
        <v>1.6585026449411622E-8</v>
      </c>
      <c r="Q9" s="126">
        <f t="shared" si="8"/>
        <v>1.7213542938265824E-8</v>
      </c>
      <c r="R9" s="135">
        <f t="shared" si="9"/>
        <v>1.7490401515996012E-8</v>
      </c>
      <c r="S9" s="135">
        <f t="shared" si="10"/>
        <v>1.7613643793490397E-8</v>
      </c>
      <c r="T9" s="135">
        <f t="shared" ref="T9:T33" si="13">(1-T$34)-(1-T$34)*(1-M9)</f>
        <v>1.7668755236677214E-8</v>
      </c>
      <c r="U9" s="135">
        <f t="shared" si="3"/>
        <v>1.7693449705369346E-8</v>
      </c>
      <c r="V9" s="135">
        <f t="shared" si="4"/>
        <v>1.7704524818418221E-8</v>
      </c>
      <c r="W9" s="135">
        <f t="shared" si="5"/>
        <v>1.7709493843609536E-8</v>
      </c>
      <c r="X9" s="135">
        <f t="shared" si="5"/>
        <v>1.7711723684921132E-8</v>
      </c>
      <c r="Y9" s="135">
        <f t="shared" si="5"/>
        <v>1.7712724384444378E-8</v>
      </c>
      <c r="Z9" s="135">
        <f t="shared" si="5"/>
        <v>1.7713173511291203E-8</v>
      </c>
      <c r="AA9" s="135">
        <f t="shared" si="5"/>
        <v>1.7713375072281323E-8</v>
      </c>
      <c r="AB9" s="135">
        <f t="shared" si="5"/>
        <v>1.7713465541580042E-8</v>
      </c>
      <c r="AC9" s="135">
        <f t="shared" si="5"/>
        <v>1.7713506147987168E-8</v>
      </c>
      <c r="AD9" s="86">
        <f t="shared" si="11"/>
        <v>1.7713506147987168E-6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6.4286642814659345E-9</v>
      </c>
      <c r="O11" s="126">
        <f t="shared" si="2"/>
        <v>8.4698650593129088E-9</v>
      </c>
      <c r="P11" s="126">
        <f t="shared" si="7"/>
        <v>9.2894812397936732E-9</v>
      </c>
      <c r="Q11" s="126">
        <f t="shared" si="8"/>
        <v>9.6415211925382494E-9</v>
      </c>
      <c r="R11" s="135">
        <f t="shared" si="9"/>
        <v>9.7965931616927904E-9</v>
      </c>
      <c r="S11" s="135">
        <f t="shared" si="10"/>
        <v>9.8656227076610037E-9</v>
      </c>
      <c r="T11" s="135">
        <f t="shared" si="13"/>
        <v>9.8964913208821059E-9</v>
      </c>
      <c r="U11" s="135">
        <f t="shared" si="3"/>
        <v>9.910322992801035E-9</v>
      </c>
      <c r="V11" s="135">
        <f t="shared" si="4"/>
        <v>9.9165263084399768E-9</v>
      </c>
      <c r="W11" s="135">
        <f t="shared" si="5"/>
        <v>9.9193095265404096E-9</v>
      </c>
      <c r="X11" s="135">
        <f t="shared" si="5"/>
        <v>9.9205584858097495E-9</v>
      </c>
      <c r="Y11" s="135">
        <f t="shared" si="5"/>
        <v>9.9211189957815193E-9</v>
      </c>
      <c r="Z11" s="135">
        <f t="shared" si="5"/>
        <v>9.9213705445633238E-9</v>
      </c>
      <c r="AA11" s="135">
        <f t="shared" si="5"/>
        <v>9.9214834542449282E-9</v>
      </c>
      <c r="AB11" s="135">
        <f t="shared" si="5"/>
        <v>9.9215341220482145E-9</v>
      </c>
      <c r="AC11" s="135">
        <f t="shared" si="5"/>
        <v>9.9215568677424315E-9</v>
      </c>
      <c r="AD11" s="86">
        <f t="shared" si="11"/>
        <v>9.9215568677424315E-7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6.0835995685515343E-9</v>
      </c>
      <c r="O12" s="126">
        <f t="shared" si="2"/>
        <v>8.0152369325015016E-9</v>
      </c>
      <c r="P12" s="126">
        <f t="shared" si="7"/>
        <v>8.7908594292862574E-9</v>
      </c>
      <c r="Q12" s="126">
        <f t="shared" si="8"/>
        <v>9.1240033028849865E-9</v>
      </c>
      <c r="R12" s="135">
        <f t="shared" si="9"/>
        <v>9.2707516385903688E-9</v>
      </c>
      <c r="S12" s="135">
        <f t="shared" si="10"/>
        <v>9.3360759539917737E-9</v>
      </c>
      <c r="T12" s="135">
        <f t="shared" si="13"/>
        <v>9.3652876564931375E-9</v>
      </c>
      <c r="U12" s="135">
        <f t="shared" si="3"/>
        <v>9.378376908397712E-9</v>
      </c>
      <c r="V12" s="135">
        <f t="shared" si="4"/>
        <v>9.3842472542737809E-9</v>
      </c>
      <c r="W12" s="135">
        <f t="shared" si="5"/>
        <v>9.3868810779884626E-9</v>
      </c>
      <c r="X12" s="135">
        <f t="shared" si="5"/>
        <v>9.3880629936649029E-9</v>
      </c>
      <c r="Y12" s="135">
        <f t="shared" si="5"/>
        <v>9.3885934165927054E-9</v>
      </c>
      <c r="Z12" s="135">
        <f t="shared" si="5"/>
        <v>9.3888314761647607E-9</v>
      </c>
      <c r="AA12" s="135">
        <f t="shared" si="5"/>
        <v>9.388938321253093E-9</v>
      </c>
      <c r="AB12" s="135">
        <f t="shared" si="5"/>
        <v>9.388986269009969E-9</v>
      </c>
      <c r="AC12" s="135">
        <f t="shared" si="5"/>
        <v>9.3890077934588589E-9</v>
      </c>
      <c r="AD12" s="86">
        <f t="shared" si="11"/>
        <v>9.3890077934588589E-7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1.0856656171287504E-8</v>
      </c>
      <c r="O13" s="126">
        <f t="shared" si="2"/>
        <v>1.4303813175575719E-8</v>
      </c>
      <c r="P13" s="126">
        <f t="shared" si="7"/>
        <v>1.5687971782751831E-8</v>
      </c>
      <c r="Q13" s="126">
        <f t="shared" si="8"/>
        <v>1.6282492923402891E-8</v>
      </c>
      <c r="R13" s="135">
        <f t="shared" si="9"/>
        <v>1.6544376701954633E-8</v>
      </c>
      <c r="S13" s="135">
        <f t="shared" si="10"/>
        <v>1.6660953033875714E-8</v>
      </c>
      <c r="T13" s="135">
        <f t="shared" si="13"/>
        <v>1.6713083597630352E-8</v>
      </c>
      <c r="U13" s="135">
        <f t="shared" si="3"/>
        <v>1.6736442384757133E-8</v>
      </c>
      <c r="V13" s="135">
        <f t="shared" si="4"/>
        <v>1.6746918463095284E-8</v>
      </c>
      <c r="W13" s="135">
        <f t="shared" si="5"/>
        <v>1.6751618731047913E-8</v>
      </c>
      <c r="X13" s="135">
        <f t="shared" si="5"/>
        <v>1.6753727946627883E-8</v>
      </c>
      <c r="Y13" s="135">
        <f t="shared" si="5"/>
        <v>1.6754674536656466E-8</v>
      </c>
      <c r="Z13" s="135">
        <f t="shared" si="5"/>
        <v>1.6755099363496839E-8</v>
      </c>
      <c r="AA13" s="135">
        <f t="shared" si="5"/>
        <v>1.6755290030423531E-8</v>
      </c>
      <c r="AB13" s="135">
        <f t="shared" si="5"/>
        <v>1.6755375600863154E-8</v>
      </c>
      <c r="AC13" s="135">
        <f t="shared" si="5"/>
        <v>1.6755414014579806E-8</v>
      </c>
      <c r="AD13" s="86">
        <f t="shared" si="11"/>
        <v>1.6755414014579806E-6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7.4795710597319598E-9</v>
      </c>
      <c r="O14" s="126">
        <f t="shared" si="2"/>
        <v>9.8544510607201374E-9</v>
      </c>
      <c r="P14" s="126">
        <f t="shared" si="7"/>
        <v>1.0808051564836774E-8</v>
      </c>
      <c r="Q14" s="126">
        <f t="shared" si="8"/>
        <v>1.1217640205618551E-8</v>
      </c>
      <c r="R14" s="135">
        <f t="shared" si="9"/>
        <v>1.1398062091383387E-8</v>
      </c>
      <c r="S14" s="135">
        <f t="shared" si="10"/>
        <v>1.1478376041318405E-8</v>
      </c>
      <c r="T14" s="135">
        <f t="shared" si="13"/>
        <v>1.1514290812475458E-8</v>
      </c>
      <c r="U14" s="135">
        <f t="shared" si="3"/>
        <v>1.1530383578484127E-8</v>
      </c>
      <c r="V14" s="135">
        <f t="shared" si="4"/>
        <v>1.1537600957955974E-8</v>
      </c>
      <c r="W14" s="135">
        <f t="shared" si="5"/>
        <v>1.1540839145451898E-8</v>
      </c>
      <c r="X14" s="135">
        <f t="shared" si="5"/>
        <v>1.1542292274735466E-8</v>
      </c>
      <c r="Y14" s="135">
        <f t="shared" si="5"/>
        <v>1.1542944419740131E-8</v>
      </c>
      <c r="Z14" s="135">
        <f t="shared" si="5"/>
        <v>1.154323708840721E-8</v>
      </c>
      <c r="AA14" s="135">
        <f t="shared" si="5"/>
        <v>1.1543368455546599E-8</v>
      </c>
      <c r="AB14" s="135">
        <f t="shared" si="5"/>
        <v>1.1543427408389206E-8</v>
      </c>
      <c r="AC14" s="135">
        <f t="shared" si="5"/>
        <v>1.1543453859452768E-8</v>
      </c>
      <c r="AD14" s="86">
        <f t="shared" si="11"/>
        <v>1.1543453859452768E-6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6.4498782519986073E-2</v>
      </c>
      <c r="O15" s="130">
        <f t="shared" si="2"/>
        <v>8.4978147972332274E-2</v>
      </c>
      <c r="P15" s="130">
        <f t="shared" si="7"/>
        <v>9.3201356304146402E-2</v>
      </c>
      <c r="Q15" s="130">
        <f t="shared" si="8"/>
        <v>9.6733372856754207E-2</v>
      </c>
      <c r="R15" s="137">
        <f t="shared" si="9"/>
        <v>9.8289209690120047E-2</v>
      </c>
      <c r="S15" s="137">
        <f t="shared" si="10"/>
        <v>9.8981783090777736E-2</v>
      </c>
      <c r="T15" s="137">
        <f t="shared" si="13"/>
        <v>9.9291487825522634E-2</v>
      </c>
      <c r="U15" s="137">
        <f t="shared" si="3"/>
        <v>9.943026106612543E-2</v>
      </c>
      <c r="V15" s="137">
        <f t="shared" si="4"/>
        <v>9.9492498853411923E-2</v>
      </c>
      <c r="W15" s="137">
        <f t="shared" si="5"/>
        <v>9.9520422833504527E-2</v>
      </c>
      <c r="X15" s="137">
        <f t="shared" si="5"/>
        <v>9.9532953634351093E-2</v>
      </c>
      <c r="Y15" s="137">
        <f t="shared" si="5"/>
        <v>9.953857724794013E-2</v>
      </c>
      <c r="Z15" s="137">
        <f t="shared" si="5"/>
        <v>9.9541101123163139E-2</v>
      </c>
      <c r="AA15" s="137">
        <f t="shared" si="5"/>
        <v>9.9542233855673873E-2</v>
      </c>
      <c r="AB15" s="137">
        <f t="shared" si="5"/>
        <v>9.954274223750853E-2</v>
      </c>
      <c r="AC15" s="137">
        <f t="shared" si="5"/>
        <v>9.9542970405180634E-2</v>
      </c>
      <c r="AD15" s="87">
        <f t="shared" si="11"/>
        <v>9.954297040518064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6.019615500507669E-9</v>
      </c>
      <c r="O18" s="126">
        <f t="shared" si="2"/>
        <v>7.9309369488411718E-9</v>
      </c>
      <c r="P18" s="126">
        <f t="shared" si="7"/>
        <v>8.6984018599078894E-9</v>
      </c>
      <c r="Q18" s="126">
        <f t="shared" si="8"/>
        <v>9.0280418973964771E-9</v>
      </c>
      <c r="R18" s="135">
        <f t="shared" si="9"/>
        <v>9.1732468010530255E-9</v>
      </c>
      <c r="S18" s="135">
        <f t="shared" si="10"/>
        <v>9.2378840826912167E-9</v>
      </c>
      <c r="T18" s="135">
        <f t="shared" si="13"/>
        <v>9.2667885587260912E-9</v>
      </c>
      <c r="U18" s="135">
        <f t="shared" si="3"/>
        <v>9.2797401429756121E-9</v>
      </c>
      <c r="V18" s="135">
        <f t="shared" si="4"/>
        <v>9.2855487326959363E-9</v>
      </c>
      <c r="W18" s="135">
        <f t="shared" si="5"/>
        <v>9.2881548563461536E-9</v>
      </c>
      <c r="X18" s="135">
        <f t="shared" si="5"/>
        <v>9.2893243514025059E-9</v>
      </c>
      <c r="Y18" s="135">
        <f t="shared" si="5"/>
        <v>9.2898491954596096E-9</v>
      </c>
      <c r="Z18" s="135">
        <f t="shared" si="5"/>
        <v>9.2900847431520717E-9</v>
      </c>
      <c r="AA18" s="135">
        <f t="shared" si="5"/>
        <v>9.2901904641395916E-9</v>
      </c>
      <c r="AB18" s="135">
        <f t="shared" si="5"/>
        <v>9.2902379122961065E-9</v>
      </c>
      <c r="AC18" s="135">
        <f t="shared" si="5"/>
        <v>9.2902592008226037E-9</v>
      </c>
      <c r="AD18" s="86">
        <f t="shared" si="11"/>
        <v>9.2902592008226037E-7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7.3384117671437821E-9</v>
      </c>
      <c r="O19" s="126">
        <f t="shared" si="2"/>
        <v>9.668471495638542E-9</v>
      </c>
      <c r="P19" s="126">
        <f t="shared" si="7"/>
        <v>1.0604075034725824E-8</v>
      </c>
      <c r="Q19" s="126">
        <f t="shared" si="8"/>
        <v>1.1005933650554134E-8</v>
      </c>
      <c r="R19" s="135">
        <f t="shared" si="9"/>
        <v>1.1182950510058021E-8</v>
      </c>
      <c r="S19" s="135">
        <f t="shared" si="10"/>
        <v>1.1261748714130881E-8</v>
      </c>
      <c r="T19" s="135">
        <f t="shared" si="13"/>
        <v>1.1296985680253613E-8</v>
      </c>
      <c r="U19" s="135">
        <f t="shared" si="3"/>
        <v>1.1312774730876107E-8</v>
      </c>
      <c r="V19" s="135">
        <f t="shared" si="4"/>
        <v>1.131985589986062E-8</v>
      </c>
      <c r="W19" s="135">
        <f t="shared" si="5"/>
        <v>1.1323032983456827E-8</v>
      </c>
      <c r="X19" s="135">
        <f t="shared" si="5"/>
        <v>1.1324458676353899E-8</v>
      </c>
      <c r="Y19" s="135">
        <f t="shared" si="5"/>
        <v>1.1325098511760778E-8</v>
      </c>
      <c r="Z19" s="135">
        <f t="shared" si="5"/>
        <v>1.1325385670946098E-8</v>
      </c>
      <c r="AA19" s="135">
        <f t="shared" si="5"/>
        <v>1.1325514553961469E-8</v>
      </c>
      <c r="AB19" s="135">
        <f t="shared" si="5"/>
        <v>1.1325572396581052E-8</v>
      </c>
      <c r="AC19" s="135">
        <f t="shared" si="5"/>
        <v>1.1325598348044252E-8</v>
      </c>
      <c r="AD19" s="86">
        <f t="shared" si="11"/>
        <v>1.1325598348044252E-6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2.8208676533525434E-8</v>
      </c>
      <c r="O20" s="126">
        <f t="shared" si="2"/>
        <v>3.7165369559666317E-8</v>
      </c>
      <c r="P20" s="126">
        <f t="shared" si="7"/>
        <v>4.0761806804900935E-8</v>
      </c>
      <c r="Q20" s="126">
        <f t="shared" si="8"/>
        <v>4.2306541575554135E-8</v>
      </c>
      <c r="R20" s="135">
        <f t="shared" si="9"/>
        <v>4.2986990050897234E-8</v>
      </c>
      <c r="S20" s="135">
        <f t="shared" si="10"/>
        <v>4.3289888465580795E-8</v>
      </c>
      <c r="T20" s="135">
        <f t="shared" si="13"/>
        <v>4.3425338477898201E-8</v>
      </c>
      <c r="U20" s="135">
        <f t="shared" si="3"/>
        <v>4.3486031248152202E-8</v>
      </c>
      <c r="V20" s="135">
        <f t="shared" si="4"/>
        <v>4.351325107176951E-8</v>
      </c>
      <c r="W20" s="135">
        <f t="shared" si="5"/>
        <v>4.3525463677696052E-8</v>
      </c>
      <c r="X20" s="135">
        <f t="shared" si="5"/>
        <v>4.3530944057734722E-8</v>
      </c>
      <c r="Y20" s="135">
        <f t="shared" si="5"/>
        <v>4.3533403548678962E-8</v>
      </c>
      <c r="Z20" s="135">
        <f t="shared" si="5"/>
        <v>4.3534507374043407E-8</v>
      </c>
      <c r="AA20" s="135">
        <f t="shared" si="5"/>
        <v>4.3535002769434783E-8</v>
      </c>
      <c r="AB20" s="135">
        <f t="shared" si="5"/>
        <v>4.353522511935104E-8</v>
      </c>
      <c r="AC20" s="135">
        <f t="shared" si="5"/>
        <v>4.3535324900645378E-8</v>
      </c>
      <c r="AD20" s="86">
        <f t="shared" si="11"/>
        <v>4.3535324900645378E-6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5.5359855449799156E-9</v>
      </c>
      <c r="O21" s="126">
        <f t="shared" si="2"/>
        <v>7.2937469675071753E-9</v>
      </c>
      <c r="P21" s="126">
        <f t="shared" si="7"/>
        <v>7.9995519514097779E-9</v>
      </c>
      <c r="Q21" s="126">
        <f t="shared" si="8"/>
        <v>8.3027079517128399E-9</v>
      </c>
      <c r="R21" s="135">
        <f t="shared" si="9"/>
        <v>8.4362467567267174E-9</v>
      </c>
      <c r="S21" s="135">
        <f t="shared" si="10"/>
        <v>8.4956909146560733E-9</v>
      </c>
      <c r="T21" s="135">
        <f t="shared" si="13"/>
        <v>8.5222731371903393E-9</v>
      </c>
      <c r="U21" s="135">
        <f t="shared" si="3"/>
        <v>8.5341841649100303E-9</v>
      </c>
      <c r="V21" s="135">
        <f t="shared" si="4"/>
        <v>8.5395260862597411E-9</v>
      </c>
      <c r="W21" s="135">
        <f t="shared" ref="W21:AC33" si="15">(1-W$34)-(1-W$34)*(1-$M21)</f>
        <v>8.5419228218475141E-9</v>
      </c>
      <c r="X21" s="135">
        <f t="shared" si="15"/>
        <v>8.5429983504026197E-9</v>
      </c>
      <c r="Y21" s="135">
        <f t="shared" si="15"/>
        <v>8.5434810337403633E-9</v>
      </c>
      <c r="Z21" s="135">
        <f t="shared" si="15"/>
        <v>8.5436976660080433E-9</v>
      </c>
      <c r="AA21" s="135">
        <f t="shared" si="15"/>
        <v>8.543794879911637E-9</v>
      </c>
      <c r="AB21" s="135">
        <f t="shared" si="15"/>
        <v>8.5438385255542926E-9</v>
      </c>
      <c r="AC21" s="135">
        <f t="shared" si="15"/>
        <v>8.5438581071128894E-9</v>
      </c>
      <c r="AD21" s="86">
        <f t="shared" si="11"/>
        <v>8.5438581071128894E-7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5.7211764215026051E-9</v>
      </c>
      <c r="O22" s="126">
        <f t="shared" si="2"/>
        <v>7.5377388081276919E-9</v>
      </c>
      <c r="P22" s="126">
        <f t="shared" si="7"/>
        <v>8.2671545165169391E-9</v>
      </c>
      <c r="Q22" s="126">
        <f t="shared" si="8"/>
        <v>8.5804517518939249E-9</v>
      </c>
      <c r="R22" s="135">
        <f t="shared" si="9"/>
        <v>8.7184577196586233E-9</v>
      </c>
      <c r="S22" s="135">
        <f t="shared" si="10"/>
        <v>8.7798904258029609E-9</v>
      </c>
      <c r="T22" s="135">
        <f t="shared" si="13"/>
        <v>8.8073618814688004E-9</v>
      </c>
      <c r="U22" s="135">
        <f t="shared" si="3"/>
        <v>8.8196713543542415E-9</v>
      </c>
      <c r="V22" s="135">
        <f t="shared" si="4"/>
        <v>8.8251919799775536E-9</v>
      </c>
      <c r="W22" s="135">
        <f t="shared" si="15"/>
        <v>8.8276688875454923E-9</v>
      </c>
      <c r="X22" s="135">
        <f t="shared" si="15"/>
        <v>8.8287804012043836E-9</v>
      </c>
      <c r="Y22" s="135">
        <f t="shared" si="15"/>
        <v>8.8292792244093476E-9</v>
      </c>
      <c r="Z22" s="135">
        <f t="shared" si="15"/>
        <v>8.8295031008822633E-9</v>
      </c>
      <c r="AA22" s="135">
        <f t="shared" si="15"/>
        <v>8.8296035760659919E-9</v>
      </c>
      <c r="AB22" s="135">
        <f t="shared" si="15"/>
        <v>8.8296486649985795E-9</v>
      </c>
      <c r="AC22" s="135">
        <f t="shared" si="15"/>
        <v>8.8296689126909911E-9</v>
      </c>
      <c r="AD22" s="86">
        <f t="shared" si="11"/>
        <v>8.8296689126909911E-7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5.339361244804941E-9</v>
      </c>
      <c r="O23" s="126">
        <f t="shared" si="2"/>
        <v>7.0346913849661519E-9</v>
      </c>
      <c r="P23" s="126">
        <f t="shared" si="7"/>
        <v>7.7154279493063527E-9</v>
      </c>
      <c r="Q23" s="126">
        <f t="shared" si="8"/>
        <v>8.0078166042607535E-9</v>
      </c>
      <c r="R23" s="135">
        <f t="shared" si="9"/>
        <v>8.1366124393689176E-9</v>
      </c>
      <c r="S23" s="135">
        <f t="shared" si="10"/>
        <v>8.1939453000501317E-9</v>
      </c>
      <c r="T23" s="135">
        <f t="shared" si="13"/>
        <v>8.2195833889242564E-9</v>
      </c>
      <c r="U23" s="135">
        <f t="shared" si="3"/>
        <v>8.231071366160414E-9</v>
      </c>
      <c r="V23" s="135">
        <f t="shared" si="4"/>
        <v>8.2362235642730042E-9</v>
      </c>
      <c r="W23" s="135">
        <f t="shared" si="15"/>
        <v>8.238535173510364E-9</v>
      </c>
      <c r="X23" s="135">
        <f t="shared" si="15"/>
        <v>8.2395724965156347E-9</v>
      </c>
      <c r="Y23" s="135">
        <f t="shared" si="15"/>
        <v>8.2400380407854357E-9</v>
      </c>
      <c r="Z23" s="135">
        <f t="shared" si="15"/>
        <v>8.2402469708808823E-9</v>
      </c>
      <c r="AA23" s="135">
        <f t="shared" si="15"/>
        <v>8.2403407430930997E-9</v>
      </c>
      <c r="AB23" s="135">
        <f t="shared" si="15"/>
        <v>8.240382820545733E-9</v>
      </c>
      <c r="AC23" s="135">
        <f t="shared" si="15"/>
        <v>8.2404017082149394E-9</v>
      </c>
      <c r="AD23" s="86">
        <f t="shared" si="11"/>
        <v>8.2404017082149394E-7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5.0432368975394937E-9</v>
      </c>
      <c r="O24" s="126">
        <f>(1-O$34)-(1-O$34)*(1-M24)</f>
        <v>6.6445429575123782E-9</v>
      </c>
      <c r="P24" s="126">
        <f t="shared" si="7"/>
        <v>7.2875254442106296E-9</v>
      </c>
      <c r="Q24" s="126">
        <f t="shared" si="8"/>
        <v>7.5636980428894773E-9</v>
      </c>
      <c r="R24" s="135">
        <f t="shared" si="9"/>
        <v>7.6853507863239301E-9</v>
      </c>
      <c r="S24" s="135">
        <f t="shared" si="10"/>
        <v>7.7395039266292542E-9</v>
      </c>
      <c r="T24" s="135">
        <f t="shared" si="13"/>
        <v>7.7637201112423782E-9</v>
      </c>
      <c r="U24" s="135">
        <f t="shared" si="3"/>
        <v>7.7745709453624912E-9</v>
      </c>
      <c r="V24" s="135">
        <f t="shared" si="4"/>
        <v>7.7794373998241184E-9</v>
      </c>
      <c r="W24" s="135">
        <f t="shared" si="15"/>
        <v>7.7816208060577097E-9</v>
      </c>
      <c r="X24" s="135">
        <f t="shared" si="15"/>
        <v>7.782600605632517E-9</v>
      </c>
      <c r="Y24" s="135">
        <f t="shared" si="15"/>
        <v>7.7830403233392076E-9</v>
      </c>
      <c r="Z24" s="135">
        <f t="shared" si="15"/>
        <v>7.7832376654818347E-9</v>
      </c>
      <c r="AA24" s="135">
        <f t="shared" si="15"/>
        <v>7.7833262335236242E-9</v>
      </c>
      <c r="AB24" s="135">
        <f t="shared" si="15"/>
        <v>7.7833659933856936E-9</v>
      </c>
      <c r="AC24" s="135">
        <f t="shared" si="15"/>
        <v>7.7833838263430266E-9</v>
      </c>
      <c r="AD24" s="86">
        <f t="shared" si="11"/>
        <v>7.7833838263430266E-7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5.3706426805799623E-9</v>
      </c>
      <c r="O25" s="126">
        <f>(1-O$34)-(1-O$34)*(1-M25)</f>
        <v>7.075905153475226E-9</v>
      </c>
      <c r="P25" s="126">
        <f t="shared" si="7"/>
        <v>7.7606299164756365E-9</v>
      </c>
      <c r="Q25" s="126">
        <f t="shared" si="8"/>
        <v>8.0547315761680949E-9</v>
      </c>
      <c r="R25" s="135">
        <f t="shared" si="9"/>
        <v>8.1842819882327333E-9</v>
      </c>
      <c r="S25" s="135">
        <f t="shared" si="10"/>
        <v>8.2419507330122599E-9</v>
      </c>
      <c r="T25" s="135">
        <f t="shared" si="13"/>
        <v>8.2677390350616164E-9</v>
      </c>
      <c r="U25" s="135">
        <f t="shared" si="3"/>
        <v>8.2792943056908541E-9</v>
      </c>
      <c r="V25" s="135">
        <f t="shared" si="4"/>
        <v>8.2844766879919263E-9</v>
      </c>
      <c r="W25" s="135">
        <f t="shared" si="15"/>
        <v>8.2868018419501865E-9</v>
      </c>
      <c r="X25" s="135">
        <f t="shared" si="15"/>
        <v>8.2878452434265171E-9</v>
      </c>
      <c r="Y25" s="135">
        <f t="shared" si="15"/>
        <v>8.2883135077427283E-9</v>
      </c>
      <c r="Z25" s="135">
        <f t="shared" si="15"/>
        <v>8.2885236729612899E-9</v>
      </c>
      <c r="AA25" s="135">
        <f t="shared" si="15"/>
        <v>8.2886179864072318E-9</v>
      </c>
      <c r="AB25" s="135">
        <f t="shared" si="15"/>
        <v>8.2886603275378334E-9</v>
      </c>
      <c r="AC25" s="135">
        <f t="shared" si="15"/>
        <v>8.2886793262293423E-9</v>
      </c>
      <c r="AD25" s="86">
        <f t="shared" si="11"/>
        <v>8.2886793262293423E-7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4.9947445762699161E-9</v>
      </c>
      <c r="O33" s="126">
        <f>(1-O$34)-(1-O$34)*(1-M33)</f>
        <v>6.5806535637369379E-9</v>
      </c>
      <c r="P33" s="126">
        <f t="shared" si="7"/>
        <v>7.217453565355747E-9</v>
      </c>
      <c r="Q33" s="126">
        <f t="shared" si="8"/>
        <v>7.490970677093145E-9</v>
      </c>
      <c r="R33" s="135">
        <f t="shared" si="9"/>
        <v>7.6114536895488527E-9</v>
      </c>
      <c r="S33" s="135">
        <f t="shared" si="10"/>
        <v>7.6650861352556277E-9</v>
      </c>
      <c r="T33" s="135">
        <f t="shared" si="13"/>
        <v>7.6890694644671242E-9</v>
      </c>
      <c r="U33" s="135">
        <f t="shared" si="3"/>
        <v>7.6998159792562859E-9</v>
      </c>
      <c r="V33" s="135">
        <f t="shared" si="4"/>
        <v>7.7046356378174252E-9</v>
      </c>
      <c r="W33" s="135">
        <f t="shared" si="15"/>
        <v>7.7067980469580633E-9</v>
      </c>
      <c r="X33" s="135">
        <f t="shared" si="15"/>
        <v>7.7077684235149491E-9</v>
      </c>
      <c r="Y33" s="135">
        <f t="shared" si="15"/>
        <v>7.7082039223741461E-9</v>
      </c>
      <c r="Z33" s="135">
        <f t="shared" si="15"/>
        <v>7.7083993632598435E-9</v>
      </c>
      <c r="AA33" s="135">
        <f t="shared" si="15"/>
        <v>7.7084870847565767E-9</v>
      </c>
      <c r="AB33" s="135">
        <f t="shared" si="15"/>
        <v>7.7085264560405875E-9</v>
      </c>
      <c r="AC33" s="135">
        <f t="shared" si="15"/>
        <v>7.7085441224644669E-9</v>
      </c>
      <c r="AD33" s="86">
        <f t="shared" si="11"/>
        <v>7.7085441224644669E-7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0.93550108155943112</v>
      </c>
      <c r="O34" s="132">
        <f>(K36*L40-L39)/(E34*O44*L40-L39)</f>
        <v>0.91502167295018833</v>
      </c>
      <c r="P34" s="132">
        <f>(K36*L40-L39)/(E34*P44*L40-L39)</f>
        <v>0.90679844728931425</v>
      </c>
      <c r="Q34" s="132">
        <f>(K36*L40-L39)/(E34*Q44*L40-L39)</f>
        <v>0.9032664232935621</v>
      </c>
      <c r="R34" s="138">
        <f>(K36*L40-L39)/(E34*R44*L40-L39)</f>
        <v>0.90171058318152586</v>
      </c>
      <c r="S34" s="138">
        <f>(K36*L40-L39)/(E34*S44*L40-L39)</f>
        <v>0.90101800832138357</v>
      </c>
      <c r="T34" s="138">
        <f>(K36*L40-L39)/(E34*T44*L40-L39)</f>
        <v>0.90070830293398685</v>
      </c>
      <c r="U34" s="138">
        <f>(K36*L40-L39)/(E34*U44*L40-L39)</f>
        <v>0.90056952940094226</v>
      </c>
      <c r="V34" s="138">
        <f t="shared" ref="V34:AC34" si="17">($K36*$L40-$L39)/($E34*V44*$L40-$L39)</f>
        <v>0.90050729148249986</v>
      </c>
      <c r="W34" s="138">
        <f t="shared" si="17"/>
        <v>0.90047936744356205</v>
      </c>
      <c r="X34" s="138">
        <f t="shared" si="17"/>
        <v>0.90046683661630889</v>
      </c>
      <c r="Y34" s="138">
        <f t="shared" si="17"/>
        <v>0.90046121299086901</v>
      </c>
      <c r="Z34" s="138">
        <f t="shared" si="17"/>
        <v>0.90045868911032734</v>
      </c>
      <c r="AA34" s="138">
        <f t="shared" si="17"/>
        <v>0.90045755637542957</v>
      </c>
      <c r="AB34" s="138">
        <f t="shared" si="17"/>
        <v>0.90045704799252357</v>
      </c>
      <c r="AC34" s="138">
        <f t="shared" si="17"/>
        <v>0.90045681982437065</v>
      </c>
      <c r="AD34" s="88">
        <f t="shared" si="11"/>
        <v>90.04568198243706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10</v>
      </c>
      <c r="K35" s="134"/>
      <c r="L35" s="195">
        <f>AD15</f>
        <v>9.954297040518064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WS_Tables!D97*1000000</f>
        <v>984760</v>
      </c>
      <c r="L36" s="221">
        <f>L35-J35</f>
        <v>-4.5702959481936034E-2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f>WS_Tables!D74*1000000</f>
        <v>958390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</v>
      </c>
      <c r="Q40" s="74">
        <f t="shared" si="18"/>
        <v>1</v>
      </c>
      <c r="R40" s="74">
        <f t="shared" si="18"/>
        <v>1</v>
      </c>
      <c r="S40" s="74">
        <f t="shared" si="18"/>
        <v>1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</v>
      </c>
      <c r="X40" s="74">
        <f t="shared" si="18"/>
        <v>1</v>
      </c>
      <c r="Y40" s="74">
        <f t="shared" si="18"/>
        <v>1</v>
      </c>
      <c r="Z40" s="74">
        <f t="shared" si="18"/>
        <v>1</v>
      </c>
      <c r="AA40" s="74">
        <f t="shared" si="18"/>
        <v>1</v>
      </c>
      <c r="AB40" s="74">
        <f t="shared" si="18"/>
        <v>1</v>
      </c>
      <c r="AC40" s="74">
        <f t="shared" si="18"/>
        <v>1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1.0046935055549295</v>
      </c>
      <c r="P44" s="30">
        <f t="shared" si="20"/>
        <v>1.006634362994836</v>
      </c>
      <c r="Q44" s="30">
        <f t="shared" si="20"/>
        <v>1.0074788453658678</v>
      </c>
      <c r="R44" s="30">
        <f t="shared" si="20"/>
        <v>1.0078529348563492</v>
      </c>
      <c r="S44" s="30">
        <f t="shared" si="20"/>
        <v>1.0080198745691127</v>
      </c>
      <c r="T44" s="75">
        <f t="shared" si="20"/>
        <v>1.0080946096828398</v>
      </c>
      <c r="U44" s="75">
        <f t="shared" si="20"/>
        <v>1.0081281138485014</v>
      </c>
      <c r="V44" s="75">
        <f t="shared" si="20"/>
        <v>1.0081431433353898</v>
      </c>
      <c r="W44" s="75">
        <f t="shared" si="20"/>
        <v>1.0081498872305767</v>
      </c>
      <c r="X44" s="75">
        <f t="shared" si="20"/>
        <v>1.0081529136689218</v>
      </c>
      <c r="Y44" s="75">
        <f t="shared" si="20"/>
        <v>1.008154271911156</v>
      </c>
      <c r="Z44" s="75">
        <f t="shared" si="20"/>
        <v>1.0081548814951691</v>
      </c>
      <c r="AA44" s="75">
        <f t="shared" si="20"/>
        <v>1.008155155081766</v>
      </c>
      <c r="AB44" s="75">
        <f t="shared" si="20"/>
        <v>1.0081552778704284</v>
      </c>
      <c r="AC44" s="75">
        <f t="shared" si="20"/>
        <v>1.008155332979451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2321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A2" zoomScale="70" zoomScaleNormal="70" workbookViewId="0">
      <selection activeCell="K36" activeCellId="4" sqref="F5:G33 J2 K5:K33 J35 K36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1.3539290424913197E-8</v>
      </c>
      <c r="O5" s="35">
        <f t="shared" ref="O5:O23" si="2">(1-O$34)-(1-O$34)*(1-M5)</f>
        <v>1.7888058964632414E-8</v>
      </c>
      <c r="P5" s="35">
        <f>(1-P$34)-(1-P$34)*(1-M5)</f>
        <v>1.9681118512693274E-8</v>
      </c>
      <c r="Q5" s="35">
        <f>(1-Q$34)-(1-Q$34)*(1-M5)</f>
        <v>2.0474144976634356E-8</v>
      </c>
      <c r="R5" s="139">
        <f>(1-R$34)-(1-R$34)*(1-M5)</f>
        <v>2.0834323669061128E-8</v>
      </c>
      <c r="S5" s="139">
        <f>(1-S$34)-(1-S$34)*(1-M5)</f>
        <v>2.0999767466611807E-8</v>
      </c>
      <c r="T5" s="85">
        <f>(1-T$34)-(1-T$34)*(1-M5)</f>
        <v>2.1076145426124349E-8</v>
      </c>
      <c r="U5" s="85">
        <f t="shared" ref="U5:U33" si="3">(1-U$34)-(1-U$34)*(1-M5)</f>
        <v>2.1111486572800153E-8</v>
      </c>
      <c r="V5" s="85">
        <f t="shared" ref="V5:V33" si="4">(1-V$34)-(1-V$34)*(1-M5)</f>
        <v>2.1127856644764798E-8</v>
      </c>
      <c r="W5" s="85">
        <f t="shared" ref="W5:AC20" si="5">(1-W$34)-(1-W$34)*(1-$M5)</f>
        <v>2.1135442979103303E-8</v>
      </c>
      <c r="X5" s="85">
        <f t="shared" si="5"/>
        <v>2.1138959485633713E-8</v>
      </c>
      <c r="Y5" s="85">
        <f t="shared" si="5"/>
        <v>2.1140589667734133E-8</v>
      </c>
      <c r="Z5" s="85">
        <f t="shared" si="5"/>
        <v>2.1141345424302571E-8</v>
      </c>
      <c r="AA5" s="85">
        <f t="shared" si="5"/>
        <v>2.1141695810689143E-8</v>
      </c>
      <c r="AB5" s="85">
        <f t="shared" si="5"/>
        <v>2.1141858250195433E-8</v>
      </c>
      <c r="AC5" s="85">
        <f t="shared" si="5"/>
        <v>2.1141933551072079E-8</v>
      </c>
      <c r="AD5" s="140">
        <f>100*AC5</f>
        <v>2.1141933551072079E-6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8.2661779921000544E-9</v>
      </c>
      <c r="O8" s="126">
        <f t="shared" si="2"/>
        <v>1.0921242896144712E-8</v>
      </c>
      <c r="P8" s="126">
        <f t="shared" si="7"/>
        <v>1.2015964181988359E-8</v>
      </c>
      <c r="Q8" s="126">
        <f t="shared" si="8"/>
        <v>1.2500132678949782E-8</v>
      </c>
      <c r="R8" s="135">
        <f t="shared" si="9"/>
        <v>1.2720033512603202E-8</v>
      </c>
      <c r="S8" s="135">
        <f t="shared" si="10"/>
        <v>1.2821042325028564E-8</v>
      </c>
      <c r="T8" s="135">
        <f>(1-T$34)-(1-T$34)*(1-M8)</f>
        <v>1.2867673565564175E-8</v>
      </c>
      <c r="U8" s="135">
        <f t="shared" si="3"/>
        <v>1.2889250486369797E-8</v>
      </c>
      <c r="V8" s="135">
        <f t="shared" si="4"/>
        <v>1.2899244949959865E-8</v>
      </c>
      <c r="W8" s="135">
        <f t="shared" si="5"/>
        <v>1.2903876661640723E-8</v>
      </c>
      <c r="X8" s="135">
        <f t="shared" si="5"/>
        <v>1.2906023597047955E-8</v>
      </c>
      <c r="Y8" s="135">
        <f t="shared" si="5"/>
        <v>1.2907018884233956E-8</v>
      </c>
      <c r="Z8" s="135">
        <f t="shared" si="5"/>
        <v>1.290748029292299E-8</v>
      </c>
      <c r="AA8" s="135">
        <f t="shared" si="5"/>
        <v>1.290769420514426E-8</v>
      </c>
      <c r="AB8" s="135">
        <f t="shared" si="5"/>
        <v>1.2907793389693722E-8</v>
      </c>
      <c r="AC8" s="135">
        <f t="shared" si="5"/>
        <v>1.290783936680473E-8</v>
      </c>
      <c r="AD8" s="86">
        <f t="shared" si="11"/>
        <v>1.290783936680473E-6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1.2499317303404922E-8</v>
      </c>
      <c r="O9" s="126">
        <f t="shared" si="2"/>
        <v>1.6514050446558848E-8</v>
      </c>
      <c r="P9" s="126">
        <f t="shared" si="7"/>
        <v>1.8169382415278434E-8</v>
      </c>
      <c r="Q9" s="126">
        <f t="shared" si="8"/>
        <v>1.8901495313361494E-8</v>
      </c>
      <c r="R9" s="135">
        <f t="shared" si="9"/>
        <v>1.9234008150070814E-8</v>
      </c>
      <c r="S9" s="135">
        <f t="shared" si="10"/>
        <v>1.9386743960181363E-8</v>
      </c>
      <c r="T9" s="135">
        <f t="shared" ref="T9:T33" si="13">(1-T$34)-(1-T$34)*(1-M9)</f>
        <v>1.9457255209798241E-8</v>
      </c>
      <c r="U9" s="135">
        <f t="shared" si="3"/>
        <v>1.9489881750156535E-8</v>
      </c>
      <c r="V9" s="135">
        <f t="shared" si="4"/>
        <v>1.9504994425156852E-8</v>
      </c>
      <c r="W9" s="135">
        <f t="shared" si="5"/>
        <v>1.9511998045063095E-8</v>
      </c>
      <c r="X9" s="135">
        <f t="shared" si="5"/>
        <v>1.9515244448209401E-8</v>
      </c>
      <c r="Y9" s="135">
        <f t="shared" si="5"/>
        <v>1.9516749411030432E-8</v>
      </c>
      <c r="Z9" s="135">
        <f t="shared" si="5"/>
        <v>1.951744711681247E-8</v>
      </c>
      <c r="AA9" s="135">
        <f t="shared" si="5"/>
        <v>1.9517770580290694E-8</v>
      </c>
      <c r="AB9" s="135">
        <f t="shared" si="5"/>
        <v>1.9517920543665745E-8</v>
      </c>
      <c r="AC9" s="135">
        <f t="shared" si="5"/>
        <v>1.9517990071382663E-8</v>
      </c>
      <c r="AD9" s="86">
        <f t="shared" si="11"/>
        <v>1.9517990071382663E-6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7.0010243297113917E-9</v>
      </c>
      <c r="O11" s="126">
        <f t="shared" si="2"/>
        <v>9.2497266929170152E-9</v>
      </c>
      <c r="P11" s="126">
        <f t="shared" si="7"/>
        <v>1.0176898879166174E-8</v>
      </c>
      <c r="Q11" s="126">
        <f t="shared" si="8"/>
        <v>1.0586964485637118E-8</v>
      </c>
      <c r="R11" s="135">
        <f t="shared" si="9"/>
        <v>1.0773209102588055E-8</v>
      </c>
      <c r="S11" s="135">
        <f t="shared" si="10"/>
        <v>1.0858758336951269E-8</v>
      </c>
      <c r="T11" s="135">
        <f t="shared" si="13"/>
        <v>1.0898252578162015E-8</v>
      </c>
      <c r="U11" s="135">
        <f t="shared" si="3"/>
        <v>1.0916527112825314E-8</v>
      </c>
      <c r="V11" s="135">
        <f t="shared" si="4"/>
        <v>1.0924991911132054E-8</v>
      </c>
      <c r="W11" s="135">
        <f t="shared" si="5"/>
        <v>1.0928914717656113E-8</v>
      </c>
      <c r="X11" s="135">
        <f t="shared" si="5"/>
        <v>1.093073306868142E-8</v>
      </c>
      <c r="Y11" s="135">
        <f t="shared" si="5"/>
        <v>1.0931576019390654E-8</v>
      </c>
      <c r="Z11" s="135">
        <f t="shared" si="5"/>
        <v>1.0931966817895322E-8</v>
      </c>
      <c r="AA11" s="135">
        <f t="shared" si="5"/>
        <v>1.0932147992415153E-8</v>
      </c>
      <c r="AB11" s="135">
        <f t="shared" si="5"/>
        <v>1.0932231980786966E-8</v>
      </c>
      <c r="AC11" s="135">
        <f t="shared" si="5"/>
        <v>1.0932270935737343E-8</v>
      </c>
      <c r="AD11" s="86">
        <f t="shared" si="11"/>
        <v>1.0932270935737343E-6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6.6252376362818666E-9</v>
      </c>
      <c r="O12" s="126">
        <f t="shared" si="2"/>
        <v>8.7532387449407167E-9</v>
      </c>
      <c r="P12" s="126">
        <f t="shared" si="7"/>
        <v>9.6306440738880283E-9</v>
      </c>
      <c r="Q12" s="126">
        <f t="shared" si="8"/>
        <v>1.0018699023173205E-8</v>
      </c>
      <c r="R12" s="135">
        <f t="shared" si="9"/>
        <v>1.0194946775676783E-8</v>
      </c>
      <c r="S12" s="135">
        <f t="shared" si="10"/>
        <v>1.0275904072098996E-8</v>
      </c>
      <c r="T12" s="135">
        <f t="shared" si="13"/>
        <v>1.0313278425710948E-8</v>
      </c>
      <c r="U12" s="135">
        <f t="shared" si="3"/>
        <v>1.0330572050576414E-8</v>
      </c>
      <c r="V12" s="135">
        <f t="shared" si="4"/>
        <v>1.0338582490110326E-8</v>
      </c>
      <c r="W12" s="135">
        <f t="shared" si="5"/>
        <v>1.0342294756715553E-8</v>
      </c>
      <c r="X12" s="135">
        <f t="shared" si="5"/>
        <v>1.034401549138142E-8</v>
      </c>
      <c r="Y12" s="135">
        <f t="shared" si="5"/>
        <v>1.0344813200502401E-8</v>
      </c>
      <c r="Z12" s="135">
        <f t="shared" si="5"/>
        <v>1.0345183015791903E-8</v>
      </c>
      <c r="AA12" s="135">
        <f t="shared" si="5"/>
        <v>1.0345354475860269E-8</v>
      </c>
      <c r="AB12" s="135">
        <f t="shared" si="5"/>
        <v>1.0345433953951044E-8</v>
      </c>
      <c r="AC12" s="135">
        <f t="shared" si="5"/>
        <v>1.0345470813355462E-8</v>
      </c>
      <c r="AD12" s="86">
        <f t="shared" si="11"/>
        <v>1.0345470813355462E-6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1.1823251391818168E-8</v>
      </c>
      <c r="O13" s="126">
        <f t="shared" si="2"/>
        <v>1.5620834736829181E-8</v>
      </c>
      <c r="P13" s="126">
        <f t="shared" si="7"/>
        <v>1.7186632741972296E-8</v>
      </c>
      <c r="Q13" s="126">
        <f t="shared" si="8"/>
        <v>1.7879146954613567E-8</v>
      </c>
      <c r="R13" s="135">
        <f t="shared" si="9"/>
        <v>1.8193674761191048E-8</v>
      </c>
      <c r="S13" s="135">
        <f t="shared" si="10"/>
        <v>1.8338149360141998E-8</v>
      </c>
      <c r="T13" s="135">
        <f t="shared" si="13"/>
        <v>1.8404846785502471E-8</v>
      </c>
      <c r="U13" s="135">
        <f t="shared" si="3"/>
        <v>1.8435708612485335E-8</v>
      </c>
      <c r="V13" s="135">
        <f t="shared" si="4"/>
        <v>1.8450003858028197E-8</v>
      </c>
      <c r="W13" s="135">
        <f t="shared" si="5"/>
        <v>1.8456628669838437E-8</v>
      </c>
      <c r="X13" s="135">
        <f t="shared" si="5"/>
        <v>1.8459699477335612E-8</v>
      </c>
      <c r="Y13" s="135">
        <f t="shared" si="5"/>
        <v>1.8461123033053362E-8</v>
      </c>
      <c r="Z13" s="135">
        <f t="shared" si="5"/>
        <v>1.846178300513035E-8</v>
      </c>
      <c r="AA13" s="135">
        <f t="shared" si="5"/>
        <v>1.8462088982595937E-8</v>
      </c>
      <c r="AB13" s="135">
        <f t="shared" si="5"/>
        <v>1.846223082746512E-8</v>
      </c>
      <c r="AC13" s="135">
        <f t="shared" si="5"/>
        <v>1.8462296594301542E-8</v>
      </c>
      <c r="AD13" s="86">
        <f t="shared" si="11"/>
        <v>1.8462296594301542E-6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8.1454959582893949E-9</v>
      </c>
      <c r="O14" s="126">
        <f t="shared" si="2"/>
        <v>1.0761798244218745E-8</v>
      </c>
      <c r="P14" s="126">
        <f t="shared" si="7"/>
        <v>1.1840537147977948E-8</v>
      </c>
      <c r="Q14" s="126">
        <f t="shared" si="8"/>
        <v>1.2317637035352824E-8</v>
      </c>
      <c r="R14" s="135">
        <f t="shared" si="9"/>
        <v>1.2534327423208147E-8</v>
      </c>
      <c r="S14" s="135">
        <f t="shared" si="10"/>
        <v>1.2633861568023264E-8</v>
      </c>
      <c r="T14" s="135">
        <f t="shared" si="13"/>
        <v>1.2679812005922386E-8</v>
      </c>
      <c r="U14" s="135">
        <f t="shared" si="3"/>
        <v>1.2701073914822558E-8</v>
      </c>
      <c r="V14" s="135">
        <f t="shared" si="4"/>
        <v>1.2710922467351615E-8</v>
      </c>
      <c r="W14" s="135">
        <f t="shared" si="5"/>
        <v>1.2715486552572486E-8</v>
      </c>
      <c r="X14" s="135">
        <f t="shared" si="5"/>
        <v>1.2717602151934848E-8</v>
      </c>
      <c r="Y14" s="135">
        <f t="shared" si="5"/>
        <v>1.2718582895199226E-8</v>
      </c>
      <c r="Z14" s="135">
        <f t="shared" si="5"/>
        <v>1.2719037573161174E-8</v>
      </c>
      <c r="AA14" s="135">
        <f t="shared" si="5"/>
        <v>1.2719248376757974E-8</v>
      </c>
      <c r="AB14" s="135">
        <f t="shared" si="5"/>
        <v>1.2719346104139717E-8</v>
      </c>
      <c r="AC14" s="135">
        <f t="shared" si="5"/>
        <v>1.271939141511691E-8</v>
      </c>
      <c r="AD14" s="86">
        <f t="shared" si="11"/>
        <v>1.271939141511691E-6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7.0241270279864307E-2</v>
      </c>
      <c r="O15" s="130">
        <f t="shared" si="2"/>
        <v>9.2802498912295292E-2</v>
      </c>
      <c r="P15" s="130">
        <f t="shared" si="7"/>
        <v>0.10210481656774682</v>
      </c>
      <c r="Q15" s="130">
        <f t="shared" si="8"/>
        <v>0.1062190045096931</v>
      </c>
      <c r="R15" s="137">
        <f t="shared" si="9"/>
        <v>0.10808759648935991</v>
      </c>
      <c r="S15" s="137">
        <f t="shared" si="10"/>
        <v>0.10894591191565427</v>
      </c>
      <c r="T15" s="137">
        <f t="shared" si="13"/>
        <v>0.10934215756125688</v>
      </c>
      <c r="U15" s="137">
        <f t="shared" si="3"/>
        <v>0.10952550595464929</v>
      </c>
      <c r="V15" s="137">
        <f t="shared" si="4"/>
        <v>0.10961043323536836</v>
      </c>
      <c r="W15" s="137">
        <f t="shared" si="5"/>
        <v>0.10964979083698877</v>
      </c>
      <c r="X15" s="137">
        <f t="shared" si="5"/>
        <v>0.10966803432267833</v>
      </c>
      <c r="Y15" s="137">
        <f t="shared" si="5"/>
        <v>0.109676491633939</v>
      </c>
      <c r="Z15" s="137">
        <f t="shared" si="5"/>
        <v>0.10968041246204352</v>
      </c>
      <c r="AA15" s="137">
        <f t="shared" si="5"/>
        <v>0.10968223020730616</v>
      </c>
      <c r="AB15" s="137">
        <f t="shared" si="5"/>
        <v>0.10968307294564514</v>
      </c>
      <c r="AC15" s="137">
        <f t="shared" si="5"/>
        <v>0.10968346365568866</v>
      </c>
      <c r="AD15" s="87">
        <f t="shared" si="11"/>
        <v>10.968346365568866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6.555556916754135E-9</v>
      </c>
      <c r="O18" s="126">
        <f t="shared" si="2"/>
        <v>8.6611768451705373E-9</v>
      </c>
      <c r="P18" s="126">
        <f t="shared" si="7"/>
        <v>9.5293540836038915E-9</v>
      </c>
      <c r="Q18" s="126">
        <f t="shared" si="8"/>
        <v>9.9133276865170927E-9</v>
      </c>
      <c r="R18" s="135">
        <f t="shared" si="9"/>
        <v>1.0087721755147605E-8</v>
      </c>
      <c r="S18" s="135">
        <f t="shared" si="10"/>
        <v>1.0167827593776657E-8</v>
      </c>
      <c r="T18" s="135">
        <f t="shared" si="13"/>
        <v>1.0204808859048953E-8</v>
      </c>
      <c r="U18" s="135">
        <f t="shared" si="3"/>
        <v>1.022192060162741E-8</v>
      </c>
      <c r="V18" s="135">
        <f t="shared" si="4"/>
        <v>1.0229846789111541E-8</v>
      </c>
      <c r="W18" s="135">
        <f t="shared" si="5"/>
        <v>1.0233520003621877E-8</v>
      </c>
      <c r="X18" s="135">
        <f t="shared" si="5"/>
        <v>1.0235222655530229E-8</v>
      </c>
      <c r="Y18" s="135">
        <f t="shared" si="5"/>
        <v>1.0236011968589587E-8</v>
      </c>
      <c r="Z18" s="135">
        <f t="shared" si="5"/>
        <v>1.0236377884220715E-8</v>
      </c>
      <c r="AA18" s="135">
        <f t="shared" si="5"/>
        <v>1.0236547540176666E-8</v>
      </c>
      <c r="AB18" s="135">
        <f t="shared" si="5"/>
        <v>1.0236626185600173E-8</v>
      </c>
      <c r="AC18" s="135">
        <f t="shared" si="5"/>
        <v>1.0236662656426532E-8</v>
      </c>
      <c r="AD18" s="86">
        <f t="shared" si="11"/>
        <v>1.0236662656426532E-6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7.991768899429097E-9</v>
      </c>
      <c r="O19" s="126">
        <f t="shared" si="2"/>
        <v>1.0558694640838695E-8</v>
      </c>
      <c r="P19" s="126">
        <f t="shared" si="7"/>
        <v>1.1617074885394985E-8</v>
      </c>
      <c r="Q19" s="126">
        <f t="shared" si="8"/>
        <v>1.2085170628117758E-8</v>
      </c>
      <c r="R19" s="135">
        <f t="shared" si="9"/>
        <v>1.2297771495584087E-8</v>
      </c>
      <c r="S19" s="135">
        <f t="shared" si="10"/>
        <v>1.2395427170797113E-8</v>
      </c>
      <c r="T19" s="135">
        <f t="shared" si="13"/>
        <v>1.2440510413491701E-8</v>
      </c>
      <c r="U19" s="135">
        <f t="shared" si="3"/>
        <v>1.246137104615741E-8</v>
      </c>
      <c r="V19" s="135">
        <f t="shared" si="4"/>
        <v>1.2471033733474357E-8</v>
      </c>
      <c r="W19" s="135">
        <f t="shared" si="5"/>
        <v>1.2475511679266305E-8</v>
      </c>
      <c r="X19" s="135">
        <f t="shared" si="5"/>
        <v>1.2477587352233144E-8</v>
      </c>
      <c r="Y19" s="135">
        <f t="shared" si="5"/>
        <v>1.2478549596406374E-8</v>
      </c>
      <c r="Z19" s="135">
        <f t="shared" si="5"/>
        <v>1.2478995684017669E-8</v>
      </c>
      <c r="AA19" s="135">
        <f t="shared" si="5"/>
        <v>1.2479202504689368E-8</v>
      </c>
      <c r="AB19" s="135">
        <f t="shared" si="5"/>
        <v>1.2479298386325333E-8</v>
      </c>
      <c r="AC19" s="135">
        <f t="shared" si="5"/>
        <v>1.2479342836879681E-8</v>
      </c>
      <c r="AD19" s="86">
        <f t="shared" si="11"/>
        <v>1.2479342836879681E-6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3.0720165480890849E-8</v>
      </c>
      <c r="O20" s="126">
        <f t="shared" si="2"/>
        <v>4.0587365690569754E-8</v>
      </c>
      <c r="P20" s="126">
        <f t="shared" si="7"/>
        <v>4.4655753650424401E-8</v>
      </c>
      <c r="Q20" s="126">
        <f t="shared" si="8"/>
        <v>4.6455102292730643E-8</v>
      </c>
      <c r="R20" s="135">
        <f t="shared" si="9"/>
        <v>4.7272334879888689E-8</v>
      </c>
      <c r="S20" s="135">
        <f t="shared" si="10"/>
        <v>4.7647720907706415E-8</v>
      </c>
      <c r="T20" s="135">
        <f t="shared" si="13"/>
        <v>4.782101976907871E-8</v>
      </c>
      <c r="U20" s="135">
        <f t="shared" si="3"/>
        <v>4.7901207569922555E-8</v>
      </c>
      <c r="V20" s="135">
        <f t="shared" si="4"/>
        <v>4.7938350691834053E-8</v>
      </c>
      <c r="W20" s="135">
        <f t="shared" si="5"/>
        <v>4.7955563825530234E-8</v>
      </c>
      <c r="X20" s="135">
        <f t="shared" si="5"/>
        <v>4.796354265146352E-8</v>
      </c>
      <c r="Y20" s="135">
        <f t="shared" si="5"/>
        <v>4.7967241470492361E-8</v>
      </c>
      <c r="Z20" s="135">
        <f t="shared" si="5"/>
        <v>4.7968956251587258E-8</v>
      </c>
      <c r="AA20" s="135">
        <f t="shared" si="5"/>
        <v>4.7969751240661829E-8</v>
      </c>
      <c r="AB20" s="135">
        <f t="shared" si="5"/>
        <v>4.7970119820828216E-8</v>
      </c>
      <c r="AC20" s="135">
        <f t="shared" si="5"/>
        <v>4.7970290698029494E-8</v>
      </c>
      <c r="AD20" s="86">
        <f t="shared" si="11"/>
        <v>4.7970290698029494E-6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6.0288681685838341E-9</v>
      </c>
      <c r="O21" s="126">
        <f t="shared" si="2"/>
        <v>7.9653176832117367E-9</v>
      </c>
      <c r="P21" s="126">
        <f t="shared" si="7"/>
        <v>8.7637435502996297E-9</v>
      </c>
      <c r="Q21" s="126">
        <f t="shared" si="8"/>
        <v>9.116867802361206E-9</v>
      </c>
      <c r="R21" s="135">
        <f t="shared" si="9"/>
        <v>9.2772506482541317E-9</v>
      </c>
      <c r="S21" s="135">
        <f t="shared" si="10"/>
        <v>9.3509205933983708E-9</v>
      </c>
      <c r="T21" s="135">
        <f t="shared" si="13"/>
        <v>9.3849307075677402E-9</v>
      </c>
      <c r="U21" s="135">
        <f t="shared" si="3"/>
        <v>9.4006676470970163E-9</v>
      </c>
      <c r="V21" s="135">
        <f t="shared" si="4"/>
        <v>9.4079570245320099E-9</v>
      </c>
      <c r="W21" s="135">
        <f t="shared" ref="W21:AC33" si="15">(1-W$34)-(1-W$34)*(1-$M21)</f>
        <v>9.4113351278846125E-9</v>
      </c>
      <c r="X21" s="135">
        <f t="shared" si="15"/>
        <v>9.4129009864385438E-9</v>
      </c>
      <c r="Y21" s="135">
        <f t="shared" si="15"/>
        <v>9.4136268780076193E-9</v>
      </c>
      <c r="Z21" s="135">
        <f t="shared" si="15"/>
        <v>9.4139634143619588E-9</v>
      </c>
      <c r="AA21" s="135">
        <f t="shared" si="15"/>
        <v>9.4141194284524943E-9</v>
      </c>
      <c r="AB21" s="135">
        <f t="shared" si="15"/>
        <v>9.4141917594825486E-9</v>
      </c>
      <c r="AC21" s="135">
        <f t="shared" si="15"/>
        <v>9.4142252882178923E-9</v>
      </c>
      <c r="AD21" s="86">
        <f t="shared" si="11"/>
        <v>9.4142252882178923E-7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6.2305470505119587E-9</v>
      </c>
      <c r="O22" s="126">
        <f t="shared" si="2"/>
        <v>8.2317750393912092E-9</v>
      </c>
      <c r="P22" s="126">
        <f t="shared" si="7"/>
        <v>9.0569099997495073E-9</v>
      </c>
      <c r="Q22" s="126">
        <f t="shared" si="8"/>
        <v>9.4218470525486708E-9</v>
      </c>
      <c r="R22" s="135">
        <f t="shared" si="9"/>
        <v>9.5875950512080976E-9</v>
      </c>
      <c r="S22" s="135">
        <f t="shared" si="10"/>
        <v>9.6637294139112484E-9</v>
      </c>
      <c r="T22" s="135">
        <f t="shared" si="13"/>
        <v>9.6988772291251024E-9</v>
      </c>
      <c r="U22" s="135">
        <f t="shared" si="3"/>
        <v>9.7151406086570802E-9</v>
      </c>
      <c r="V22" s="135">
        <f t="shared" si="4"/>
        <v>9.7226738465794327E-9</v>
      </c>
      <c r="W22" s="135">
        <f t="shared" si="15"/>
        <v>9.7261649428803665E-9</v>
      </c>
      <c r="X22" s="135">
        <f t="shared" si="15"/>
        <v>9.7277831762054845E-9</v>
      </c>
      <c r="Y22" s="135">
        <f t="shared" si="15"/>
        <v>9.7285333539032237E-9</v>
      </c>
      <c r="Z22" s="135">
        <f t="shared" si="15"/>
        <v>9.7288811451434754E-9</v>
      </c>
      <c r="AA22" s="135">
        <f t="shared" si="15"/>
        <v>9.7290423772822265E-9</v>
      </c>
      <c r="AB22" s="135">
        <f t="shared" si="15"/>
        <v>9.7291171369251472E-9</v>
      </c>
      <c r="AC22" s="135">
        <f t="shared" si="15"/>
        <v>9.7291517897613033E-9</v>
      </c>
      <c r="AD22" s="86">
        <f t="shared" si="11"/>
        <v>9.7291517897613033E-7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5.8147379133899335E-9</v>
      </c>
      <c r="O23" s="126">
        <f t="shared" si="2"/>
        <v>7.6824095973648809E-9</v>
      </c>
      <c r="P23" s="126">
        <f t="shared" si="7"/>
        <v>8.4524773708016809E-9</v>
      </c>
      <c r="Q23" s="126">
        <f t="shared" si="8"/>
        <v>8.7930595582541571E-9</v>
      </c>
      <c r="R23" s="135">
        <f t="shared" si="9"/>
        <v>8.947746002463397E-9</v>
      </c>
      <c r="S23" s="135">
        <f t="shared" si="10"/>
        <v>9.0187993739831995E-9</v>
      </c>
      <c r="T23" s="135">
        <f t="shared" si="13"/>
        <v>9.0516015238684133E-9</v>
      </c>
      <c r="U23" s="135">
        <f t="shared" si="3"/>
        <v>9.0667795354937297E-9</v>
      </c>
      <c r="V23" s="135">
        <f t="shared" si="4"/>
        <v>9.0738100089193807E-9</v>
      </c>
      <c r="W23" s="135">
        <f t="shared" si="15"/>
        <v>9.0770681249185969E-9</v>
      </c>
      <c r="X23" s="135">
        <f t="shared" si="15"/>
        <v>9.0785783751767823E-9</v>
      </c>
      <c r="Y23" s="135">
        <f t="shared" si="15"/>
        <v>9.079278481816111E-9</v>
      </c>
      <c r="Z23" s="135">
        <f t="shared" si="15"/>
        <v>9.0796030555173601E-9</v>
      </c>
      <c r="AA23" s="135">
        <f t="shared" si="15"/>
        <v>9.0797535323705603E-9</v>
      </c>
      <c r="AB23" s="135">
        <f t="shared" si="15"/>
        <v>9.0798232960098701E-9</v>
      </c>
      <c r="AC23" s="135">
        <f t="shared" si="15"/>
        <v>9.0798556451332502E-9</v>
      </c>
      <c r="AD23" s="86">
        <f t="shared" si="11"/>
        <v>9.0798556451332502E-7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5.4922488779141077E-9</v>
      </c>
      <c r="O24" s="126">
        <f>(1-O$34)-(1-O$34)*(1-M24)</f>
        <v>7.2563383080037624E-9</v>
      </c>
      <c r="P24" s="126">
        <f t="shared" si="7"/>
        <v>7.9836976474290111E-9</v>
      </c>
      <c r="Q24" s="126">
        <f t="shared" si="8"/>
        <v>8.3053909166741491E-9</v>
      </c>
      <c r="R24" s="135">
        <f t="shared" si="9"/>
        <v>8.4514983622607787E-9</v>
      </c>
      <c r="S24" s="135">
        <f t="shared" si="10"/>
        <v>8.5186110665436132E-9</v>
      </c>
      <c r="T24" s="135">
        <f t="shared" si="13"/>
        <v>8.5495939911028884E-9</v>
      </c>
      <c r="U24" s="135">
        <f t="shared" si="3"/>
        <v>8.5639302177531462E-9</v>
      </c>
      <c r="V24" s="135">
        <f t="shared" si="4"/>
        <v>8.5705707808525489E-9</v>
      </c>
      <c r="W24" s="135">
        <f t="shared" si="15"/>
        <v>8.5736481941767195E-9</v>
      </c>
      <c r="X24" s="135">
        <f t="shared" si="15"/>
        <v>8.575074678107697E-9</v>
      </c>
      <c r="Y24" s="135">
        <f t="shared" si="15"/>
        <v>8.5757359685745271E-9</v>
      </c>
      <c r="Z24" s="135">
        <f t="shared" si="15"/>
        <v>8.5760425427849896E-9</v>
      </c>
      <c r="AA24" s="135">
        <f t="shared" si="15"/>
        <v>8.5761846790877172E-9</v>
      </c>
      <c r="AB24" s="135">
        <f t="shared" si="15"/>
        <v>8.5762505708242287E-9</v>
      </c>
      <c r="AC24" s="135">
        <f t="shared" si="15"/>
        <v>8.5762811158351937E-9</v>
      </c>
      <c r="AD24" s="86">
        <f t="shared" si="11"/>
        <v>8.5762811158351937E-7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5.848804413011166E-9</v>
      </c>
      <c r="O25" s="126">
        <f>(1-O$34)-(1-O$34)*(1-M25)</f>
        <v>7.7274181220499116E-9</v>
      </c>
      <c r="P25" s="126">
        <f t="shared" si="7"/>
        <v>8.5019974532807296E-9</v>
      </c>
      <c r="Q25" s="126">
        <f t="shared" si="8"/>
        <v>8.8445749890642134E-9</v>
      </c>
      <c r="R25" s="135">
        <f t="shared" si="9"/>
        <v>9.0001676805728792E-9</v>
      </c>
      <c r="S25" s="135">
        <f t="shared" si="10"/>
        <v>9.0716373440935527E-9</v>
      </c>
      <c r="T25" s="135">
        <f t="shared" si="13"/>
        <v>9.1046316597065413E-9</v>
      </c>
      <c r="U25" s="135">
        <f t="shared" si="3"/>
        <v>9.1198986001961302E-9</v>
      </c>
      <c r="V25" s="135">
        <f t="shared" si="4"/>
        <v>9.1269702628959948E-9</v>
      </c>
      <c r="W25" s="135">
        <f t="shared" si="15"/>
        <v>9.1302474747312345E-9</v>
      </c>
      <c r="X25" s="135">
        <f t="shared" si="15"/>
        <v>9.1317665512624657E-9</v>
      </c>
      <c r="Y25" s="135">
        <f t="shared" si="15"/>
        <v>9.1324707796047733E-9</v>
      </c>
      <c r="Z25" s="135">
        <f t="shared" si="15"/>
        <v>9.1327972545629521E-9</v>
      </c>
      <c r="AA25" s="135">
        <f t="shared" si="15"/>
        <v>9.1329486057167841E-9</v>
      </c>
      <c r="AB25" s="135">
        <f t="shared" si="15"/>
        <v>9.1330187856897282E-9</v>
      </c>
      <c r="AC25" s="135">
        <f t="shared" si="15"/>
        <v>9.1330513152243498E-9</v>
      </c>
      <c r="AD25" s="86">
        <f t="shared" si="11"/>
        <v>9.1330513152243498E-7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5.4394391629797312E-9</v>
      </c>
      <c r="O33" s="126">
        <f>(1-O$34)-(1-O$34)*(1-M33)</f>
        <v>7.1865663142656189E-9</v>
      </c>
      <c r="P33" s="126">
        <f t="shared" si="7"/>
        <v>7.9069318592583926E-9</v>
      </c>
      <c r="Q33" s="126">
        <f t="shared" si="8"/>
        <v>8.2255319500124102E-9</v>
      </c>
      <c r="R33" s="135">
        <f t="shared" si="9"/>
        <v>8.3702345193836791E-9</v>
      </c>
      <c r="S33" s="135">
        <f t="shared" si="10"/>
        <v>8.4367019204112381E-9</v>
      </c>
      <c r="T33" s="135">
        <f t="shared" si="13"/>
        <v>8.467386930499643E-9</v>
      </c>
      <c r="U33" s="135">
        <f t="shared" si="3"/>
        <v>8.4815853090836058E-9</v>
      </c>
      <c r="V33" s="135">
        <f t="shared" si="4"/>
        <v>8.4881620204813046E-9</v>
      </c>
      <c r="W33" s="135">
        <f t="shared" si="15"/>
        <v>8.491209846361869E-9</v>
      </c>
      <c r="X33" s="135">
        <f t="shared" si="15"/>
        <v>8.4926226190384924E-9</v>
      </c>
      <c r="Y33" s="135">
        <f t="shared" si="15"/>
        <v>8.4932775396007187E-9</v>
      </c>
      <c r="Z33" s="135">
        <f t="shared" si="15"/>
        <v>8.4935811717201659E-9</v>
      </c>
      <c r="AA33" s="135">
        <f t="shared" si="15"/>
        <v>8.4937219341219006E-9</v>
      </c>
      <c r="AB33" s="135">
        <f t="shared" si="15"/>
        <v>8.4937871874801729E-9</v>
      </c>
      <c r="AC33" s="135">
        <f t="shared" si="15"/>
        <v>8.4938174549353818E-9</v>
      </c>
      <c r="AD33" s="86">
        <f t="shared" si="11"/>
        <v>8.4938174549353818E-7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0.9297585816982038</v>
      </c>
      <c r="O34" s="132">
        <f>(K36*L40-L39)/(E34*O44*L40-L39)</f>
        <v>0.90719730552169175</v>
      </c>
      <c r="P34" s="132">
        <f>(K36*L40-L39)/(E34*P44*L40-L39)</f>
        <v>0.89789496826313475</v>
      </c>
      <c r="Q34" s="132">
        <f>(K36*L40-L39)/(E34*Q44*L40-L39)</f>
        <v>0.89378077165121361</v>
      </c>
      <c r="R34" s="138">
        <f>(K36*L40-L39)/(E34*R44*L40-L39)</f>
        <v>0.89191217573379633</v>
      </c>
      <c r="S34" s="138">
        <f>(K36*L40-L39)/(E34*S44*L40-L39)</f>
        <v>0.8910538584987433</v>
      </c>
      <c r="T34" s="138">
        <f>(K36*L40-L39)/(E34*T44*L40-L39)</f>
        <v>0.89065761201811811</v>
      </c>
      <c r="U34" s="138">
        <f>(K36*L40-L39)/(E34*U44*L40-L39)</f>
        <v>0.89047426323834911</v>
      </c>
      <c r="V34" s="138">
        <f t="shared" ref="V34:AC34" si="17">($K36*$L40-$L39)/($E34*V44*$L40-$L39)</f>
        <v>0.89038933577865975</v>
      </c>
      <c r="W34" s="138">
        <f t="shared" si="17"/>
        <v>0.89034997809409966</v>
      </c>
      <c r="X34" s="138">
        <f t="shared" si="17"/>
        <v>0.89033173456996495</v>
      </c>
      <c r="Y34" s="138">
        <f t="shared" si="17"/>
        <v>0.89032327724088189</v>
      </c>
      <c r="Z34" s="138">
        <f t="shared" si="17"/>
        <v>0.89031935640451487</v>
      </c>
      <c r="AA34" s="138">
        <f t="shared" si="17"/>
        <v>0.89031753865542163</v>
      </c>
      <c r="AB34" s="138">
        <f t="shared" si="17"/>
        <v>0.89031669591530671</v>
      </c>
      <c r="AC34" s="138">
        <f t="shared" si="17"/>
        <v>0.89031630520443983</v>
      </c>
      <c r="AD34" s="88">
        <f t="shared" si="11"/>
        <v>89.031630520443983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11</v>
      </c>
      <c r="K35" s="134"/>
      <c r="L35" s="195">
        <f>AD15</f>
        <v>10.968346365568866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WS_Tables!D96*1000000</f>
        <v>983560</v>
      </c>
      <c r="L36" s="219">
        <f>L35-J35</f>
        <v>-3.1653634431133781E-2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f>WS_Tables!D74*1000000</f>
        <v>958390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</v>
      </c>
      <c r="Q40" s="74">
        <f t="shared" si="18"/>
        <v>1</v>
      </c>
      <c r="R40" s="74">
        <f t="shared" si="18"/>
        <v>1</v>
      </c>
      <c r="S40" s="74">
        <f t="shared" si="18"/>
        <v>1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</v>
      </c>
      <c r="X40" s="74">
        <f t="shared" si="18"/>
        <v>1</v>
      </c>
      <c r="Y40" s="74">
        <f t="shared" si="18"/>
        <v>1</v>
      </c>
      <c r="Z40" s="74">
        <f t="shared" si="18"/>
        <v>1</v>
      </c>
      <c r="AA40" s="74">
        <f t="shared" si="18"/>
        <v>1</v>
      </c>
      <c r="AB40" s="74">
        <f t="shared" si="18"/>
        <v>1</v>
      </c>
      <c r="AC40" s="74">
        <f t="shared" si="18"/>
        <v>1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1.0052143112988023</v>
      </c>
      <c r="P44" s="30">
        <f t="shared" si="20"/>
        <v>1.0074370287943368</v>
      </c>
      <c r="Q44" s="30">
        <f t="shared" si="20"/>
        <v>1.0084348390736055</v>
      </c>
      <c r="R44" s="30">
        <f t="shared" si="20"/>
        <v>1.0088910669019928</v>
      </c>
      <c r="S44" s="30">
        <f t="shared" si="20"/>
        <v>1.0091012710403993</v>
      </c>
      <c r="T44" s="75">
        <f t="shared" si="20"/>
        <v>1.0091984495323658</v>
      </c>
      <c r="U44" s="75">
        <f t="shared" si="20"/>
        <v>1.0092434446451382</v>
      </c>
      <c r="V44" s="75">
        <f t="shared" si="20"/>
        <v>1.0092642927358821</v>
      </c>
      <c r="W44" s="75">
        <f t="shared" si="20"/>
        <v>1.0092739556543471</v>
      </c>
      <c r="X44" s="75">
        <f t="shared" si="20"/>
        <v>1.0092784350106212</v>
      </c>
      <c r="Y44" s="75">
        <f t="shared" si="20"/>
        <v>1.0092805116119365</v>
      </c>
      <c r="Z44" s="75">
        <f t="shared" si="20"/>
        <v>1.0092814743422591</v>
      </c>
      <c r="AA44" s="75">
        <f t="shared" si="20"/>
        <v>1.0092819206790318</v>
      </c>
      <c r="AB44" s="75">
        <f t="shared" si="20"/>
        <v>1.0092821276091459</v>
      </c>
      <c r="AC44" s="75">
        <f t="shared" si="20"/>
        <v>1.0092822235461434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5873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O12" sqref="O12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5429687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1.7773136504195541E-8</v>
      </c>
      <c r="O5" s="35">
        <f t="shared" ref="O5:O23" si="2">(1-O$34)-(1-O$34)*(1-M5)</f>
        <v>2.3721254419073468E-8</v>
      </c>
      <c r="P5" s="35">
        <f>(1-P$34)-(1-P$34)*(1-M5)</f>
        <v>2.6391216906285209E-8</v>
      </c>
      <c r="Q5" s="35">
        <f>(1-Q$34)-(1-Q$34)*(1-M5)</f>
        <v>2.768217519100169E-8</v>
      </c>
      <c r="R5" s="139">
        <f>(1-R$34)-(1-R$34)*(1-M5)</f>
        <v>2.8324217082875691E-8</v>
      </c>
      <c r="S5" s="139">
        <f>(1-S$34)-(1-S$34)*(1-M5)</f>
        <v>2.8647532623882199E-8</v>
      </c>
      <c r="T5" s="85">
        <f>(1-T$34)-(1-T$34)*(1-M5)</f>
        <v>2.8811311530985151E-8</v>
      </c>
      <c r="U5" s="85">
        <f t="shared" ref="U5:U33" si="3">(1-U$34)-(1-U$34)*(1-M5)</f>
        <v>2.8894516973521078E-8</v>
      </c>
      <c r="V5" s="85">
        <f t="shared" ref="V5:V33" si="4">(1-V$34)-(1-V$34)*(1-M5)</f>
        <v>2.893684974969446E-8</v>
      </c>
      <c r="W5" s="85">
        <f t="shared" ref="W5:AC20" si="5">(1-W$34)-(1-W$34)*(1-$M5)</f>
        <v>2.8958403425205503E-8</v>
      </c>
      <c r="X5" s="85">
        <f t="shared" si="5"/>
        <v>2.8969381504762026E-8</v>
      </c>
      <c r="Y5" s="85">
        <f t="shared" si="5"/>
        <v>2.8974974114470697E-8</v>
      </c>
      <c r="Z5" s="85">
        <f t="shared" si="5"/>
        <v>2.8977823446352247E-8</v>
      </c>
      <c r="AA5" s="85">
        <f t="shared" si="5"/>
        <v>2.8979275201734822E-8</v>
      </c>
      <c r="AB5" s="85">
        <f t="shared" si="5"/>
        <v>2.8980014915580554E-8</v>
      </c>
      <c r="AC5" s="85">
        <f t="shared" si="5"/>
        <v>2.8980391808541839E-8</v>
      </c>
      <c r="AD5" s="140">
        <f>100*AC5</f>
        <v>2.8980391808541839E-6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1.0851078993678875E-8</v>
      </c>
      <c r="O8" s="126">
        <f t="shared" si="2"/>
        <v>1.4482598800769075E-8</v>
      </c>
      <c r="P8" s="126">
        <f t="shared" si="7"/>
        <v>1.6112697898140738E-8</v>
      </c>
      <c r="Q8" s="126">
        <f t="shared" si="8"/>
        <v>1.6900870009051161E-8</v>
      </c>
      <c r="R8" s="135">
        <f t="shared" si="9"/>
        <v>1.7292857507067438E-8</v>
      </c>
      <c r="S8" s="135">
        <f t="shared" si="10"/>
        <v>1.7490252163243625E-8</v>
      </c>
      <c r="T8" s="135">
        <f>(1-T$34)-(1-T$34)*(1-M8)</f>
        <v>1.7590244538734368E-8</v>
      </c>
      <c r="U8" s="135">
        <f t="shared" si="3"/>
        <v>1.7641044153249297E-8</v>
      </c>
      <c r="V8" s="135">
        <f t="shared" si="4"/>
        <v>1.7666889701173361E-8</v>
      </c>
      <c r="W8" s="135">
        <f t="shared" si="5"/>
        <v>1.7680048924884062E-8</v>
      </c>
      <c r="X8" s="135">
        <f t="shared" si="5"/>
        <v>1.7686751396794875E-8</v>
      </c>
      <c r="Y8" s="135">
        <f t="shared" si="5"/>
        <v>1.7690165859951534E-8</v>
      </c>
      <c r="Z8" s="135">
        <f t="shared" si="5"/>
        <v>1.769190546840882E-8</v>
      </c>
      <c r="AA8" s="135">
        <f t="shared" si="5"/>
        <v>1.7692791814960529E-8</v>
      </c>
      <c r="AB8" s="135">
        <f t="shared" si="5"/>
        <v>1.7693243453686947E-8</v>
      </c>
      <c r="AC8" s="135">
        <f t="shared" si="5"/>
        <v>1.76934735474088E-8</v>
      </c>
      <c r="AD8" s="86">
        <f t="shared" si="11"/>
        <v>1.76934735474088E-6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1.6407955341635194E-8</v>
      </c>
      <c r="O9" s="126">
        <f t="shared" si="2"/>
        <v>2.1899189447949219E-8</v>
      </c>
      <c r="P9" s="126">
        <f t="shared" si="7"/>
        <v>2.43640681241164E-8</v>
      </c>
      <c r="Q9" s="126">
        <f t="shared" si="8"/>
        <v>2.5555865978965642E-8</v>
      </c>
      <c r="R9" s="135">
        <f t="shared" si="9"/>
        <v>2.6148591653063491E-8</v>
      </c>
      <c r="S9" s="135">
        <f t="shared" si="10"/>
        <v>2.6447072865032339E-8</v>
      </c>
      <c r="T9" s="135">
        <f t="shared" ref="T9:T33" si="13">(1-T$34)-(1-T$34)*(1-M9)</f>
        <v>2.659827166850981E-8</v>
      </c>
      <c r="U9" s="135">
        <f t="shared" si="3"/>
        <v>2.6675085973426604E-8</v>
      </c>
      <c r="V9" s="135">
        <f t="shared" si="4"/>
        <v>2.6714167128405464E-8</v>
      </c>
      <c r="W9" s="135">
        <f t="shared" si="5"/>
        <v>2.6734065211586611E-8</v>
      </c>
      <c r="X9" s="135">
        <f t="shared" si="5"/>
        <v>2.6744200049000355E-8</v>
      </c>
      <c r="Y9" s="135">
        <f t="shared" si="5"/>
        <v>2.6749363085665223E-8</v>
      </c>
      <c r="Z9" s="135">
        <f t="shared" si="5"/>
        <v>2.6751993537077468E-8</v>
      </c>
      <c r="AA9" s="135">
        <f t="shared" si="5"/>
        <v>2.6753333798312795E-8</v>
      </c>
      <c r="AB9" s="135">
        <f t="shared" si="5"/>
        <v>2.6754016668739666E-8</v>
      </c>
      <c r="AC9" s="135">
        <f t="shared" si="5"/>
        <v>2.6754364640391159E-8</v>
      </c>
      <c r="AD9" s="86">
        <f t="shared" si="11"/>
        <v>2.6754364640391159E-6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9.1903014920458048E-9</v>
      </c>
      <c r="O11" s="126">
        <f t="shared" si="2"/>
        <v>1.226601055448473E-8</v>
      </c>
      <c r="P11" s="126">
        <f t="shared" si="7"/>
        <v>1.3646620000695719E-8</v>
      </c>
      <c r="Q11" s="126">
        <f t="shared" si="8"/>
        <v>1.4314160912132223E-8</v>
      </c>
      <c r="R11" s="135">
        <f t="shared" si="9"/>
        <v>1.4646154011810353E-8</v>
      </c>
      <c r="S11" s="135">
        <f t="shared" si="10"/>
        <v>1.4813337056995834E-8</v>
      </c>
      <c r="T11" s="135">
        <f t="shared" si="13"/>
        <v>1.4898025424425754E-8</v>
      </c>
      <c r="U11" s="135">
        <f t="shared" si="3"/>
        <v>1.4941050063832506E-8</v>
      </c>
      <c r="V11" s="135">
        <f t="shared" si="4"/>
        <v>1.4962939914875406E-8</v>
      </c>
      <c r="W11" s="135">
        <f t="shared" si="5"/>
        <v>1.4974085082997135E-8</v>
      </c>
      <c r="X11" s="135">
        <f t="shared" si="5"/>
        <v>1.497976173658877E-8</v>
      </c>
      <c r="Y11" s="135">
        <f t="shared" si="5"/>
        <v>1.4982653617767738E-8</v>
      </c>
      <c r="Z11" s="135">
        <f t="shared" si="5"/>
        <v>1.4984126966988143E-8</v>
      </c>
      <c r="AA11" s="135">
        <f t="shared" si="5"/>
        <v>1.4984877672041819E-8</v>
      </c>
      <c r="AB11" s="135">
        <f t="shared" si="5"/>
        <v>1.4985260143873802E-8</v>
      </c>
      <c r="AC11" s="135">
        <f t="shared" si="5"/>
        <v>1.4985455043525775E-8</v>
      </c>
      <c r="AD11" s="86">
        <f t="shared" si="11"/>
        <v>1.4985455043525775E-6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8.6970032564526178E-9</v>
      </c>
      <c r="O12" s="126">
        <f t="shared" si="2"/>
        <v>1.1607620684084274E-8</v>
      </c>
      <c r="P12" s="126">
        <f t="shared" si="7"/>
        <v>1.2914124603025101E-8</v>
      </c>
      <c r="Q12" s="126">
        <f t="shared" si="8"/>
        <v>1.3545834620654063E-8</v>
      </c>
      <c r="R12" s="135">
        <f t="shared" si="9"/>
        <v>1.3860007669341812E-8</v>
      </c>
      <c r="S12" s="135">
        <f t="shared" si="10"/>
        <v>1.4018217003863853E-8</v>
      </c>
      <c r="T12" s="135">
        <f t="shared" si="13"/>
        <v>1.4098359618630596E-8</v>
      </c>
      <c r="U12" s="135">
        <f t="shared" si="3"/>
        <v>1.4139074883123826E-8</v>
      </c>
      <c r="V12" s="135">
        <f t="shared" si="4"/>
        <v>1.4159789785139765E-8</v>
      </c>
      <c r="W12" s="135">
        <f t="shared" si="5"/>
        <v>1.4170336709584674E-8</v>
      </c>
      <c r="X12" s="135">
        <f t="shared" si="5"/>
        <v>1.4175708662467201E-8</v>
      </c>
      <c r="Y12" s="135">
        <f t="shared" si="5"/>
        <v>1.4178445306711751E-8</v>
      </c>
      <c r="Z12" s="135">
        <f t="shared" si="5"/>
        <v>1.4179839608052802E-8</v>
      </c>
      <c r="AA12" s="135">
        <f t="shared" si="5"/>
        <v>1.4180549984255109E-8</v>
      </c>
      <c r="AB12" s="135">
        <f t="shared" si="5"/>
        <v>1.4180911944716712E-8</v>
      </c>
      <c r="AC12" s="135">
        <f t="shared" si="5"/>
        <v>1.4181096380516678E-8</v>
      </c>
      <c r="AD12" s="86">
        <f t="shared" si="11"/>
        <v>1.4181096380516678E-6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1.5520478138797422E-8</v>
      </c>
      <c r="O13" s="126">
        <f t="shared" si="2"/>
        <v>2.0714701121082868E-8</v>
      </c>
      <c r="P13" s="126">
        <f t="shared" si="7"/>
        <v>2.304625890126033E-8</v>
      </c>
      <c r="Q13" s="126">
        <f t="shared" si="8"/>
        <v>2.4173594487253425E-8</v>
      </c>
      <c r="R13" s="135">
        <f t="shared" si="9"/>
        <v>2.4734260695158383E-8</v>
      </c>
      <c r="S13" s="135">
        <f t="shared" si="10"/>
        <v>2.5016597571259069E-8</v>
      </c>
      <c r="T13" s="135">
        <f t="shared" si="13"/>
        <v>2.5159618333159273E-8</v>
      </c>
      <c r="U13" s="135">
        <f t="shared" si="3"/>
        <v>2.5232277878206588E-8</v>
      </c>
      <c r="V13" s="135">
        <f t="shared" si="4"/>
        <v>2.5269245196302137E-8</v>
      </c>
      <c r="W13" s="135">
        <f t="shared" si="5"/>
        <v>2.5288067029283212E-8</v>
      </c>
      <c r="X13" s="135">
        <f t="shared" si="5"/>
        <v>2.5297653694078548E-8</v>
      </c>
      <c r="Y13" s="135">
        <f t="shared" si="5"/>
        <v>2.5302537454141572E-8</v>
      </c>
      <c r="Z13" s="135">
        <f t="shared" si="5"/>
        <v>2.5305025658228786E-8</v>
      </c>
      <c r="AA13" s="135">
        <f t="shared" si="5"/>
        <v>2.5306293421900605E-8</v>
      </c>
      <c r="AB13" s="135">
        <f t="shared" si="5"/>
        <v>2.5306939349656332E-8</v>
      </c>
      <c r="AC13" s="135">
        <f t="shared" si="5"/>
        <v>2.5307268475271982E-8</v>
      </c>
      <c r="AD13" s="86">
        <f t="shared" si="11"/>
        <v>2.5307268475271982E-6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1.069265868902658E-8</v>
      </c>
      <c r="O14" s="126">
        <f t="shared" si="2"/>
        <v>1.4271160156398288E-8</v>
      </c>
      <c r="P14" s="126">
        <f t="shared" si="7"/>
        <v>1.5877460624036388E-8</v>
      </c>
      <c r="Q14" s="126">
        <f t="shared" si="8"/>
        <v>1.6654125800652508E-8</v>
      </c>
      <c r="R14" s="135">
        <f t="shared" si="9"/>
        <v>1.7040390487554902E-8</v>
      </c>
      <c r="S14" s="135">
        <f t="shared" si="10"/>
        <v>1.7234903282314917E-8</v>
      </c>
      <c r="T14" s="135">
        <f t="shared" si="13"/>
        <v>1.733343582555058E-8</v>
      </c>
      <c r="U14" s="135">
        <f t="shared" si="3"/>
        <v>1.738349381108506E-8</v>
      </c>
      <c r="V14" s="135">
        <f t="shared" si="4"/>
        <v>1.7408962021958629E-8</v>
      </c>
      <c r="W14" s="135">
        <f t="shared" si="5"/>
        <v>1.7421929093819344E-8</v>
      </c>
      <c r="X14" s="135">
        <f t="shared" si="5"/>
        <v>1.7428533727326112E-8</v>
      </c>
      <c r="Y14" s="135">
        <f t="shared" si="5"/>
        <v>1.7431898341468965E-8</v>
      </c>
      <c r="Z14" s="135">
        <f t="shared" si="5"/>
        <v>1.7433612553574562E-8</v>
      </c>
      <c r="AA14" s="135">
        <f t="shared" si="5"/>
        <v>1.7434485966028035E-8</v>
      </c>
      <c r="AB14" s="135">
        <f t="shared" si="5"/>
        <v>1.7434930998927456E-8</v>
      </c>
      <c r="AC14" s="135">
        <f t="shared" si="5"/>
        <v>1.743515773422466E-8</v>
      </c>
      <c r="AD14" s="86">
        <f t="shared" si="11"/>
        <v>1.743515773422466E-6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9.2206285961398279E-2</v>
      </c>
      <c r="O15" s="130">
        <f t="shared" si="2"/>
        <v>0.1230648720158186</v>
      </c>
      <c r="P15" s="130">
        <f t="shared" si="7"/>
        <v>0.13691652533785295</v>
      </c>
      <c r="Q15" s="130">
        <f t="shared" si="8"/>
        <v>0.14361396263282836</v>
      </c>
      <c r="R15" s="137">
        <f t="shared" si="9"/>
        <v>0.14694484901303934</v>
      </c>
      <c r="S15" s="137">
        <f t="shared" si="10"/>
        <v>0.14862219647216129</v>
      </c>
      <c r="T15" s="137">
        <f t="shared" si="13"/>
        <v>0.1494718746248829</v>
      </c>
      <c r="U15" s="137">
        <f t="shared" si="3"/>
        <v>0.14990354092502928</v>
      </c>
      <c r="V15" s="137">
        <f t="shared" si="4"/>
        <v>0.15012316166045603</v>
      </c>
      <c r="W15" s="137">
        <f t="shared" si="5"/>
        <v>0.15023498110373276</v>
      </c>
      <c r="X15" s="137">
        <f t="shared" si="5"/>
        <v>0.15029193493889292</v>
      </c>
      <c r="Y15" s="137">
        <f t="shared" si="5"/>
        <v>0.15032094915200342</v>
      </c>
      <c r="Z15" s="137">
        <f t="shared" si="5"/>
        <v>0.1503357313984468</v>
      </c>
      <c r="AA15" s="137">
        <f t="shared" si="5"/>
        <v>0.15034326307004342</v>
      </c>
      <c r="AB15" s="137">
        <f t="shared" si="5"/>
        <v>0.15034710061219322</v>
      </c>
      <c r="AC15" s="137">
        <f t="shared" si="5"/>
        <v>0.15034905594401496</v>
      </c>
      <c r="AD15" s="87">
        <f t="shared" si="11"/>
        <v>15.034905594401495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8.6055328002432319E-9</v>
      </c>
      <c r="O18" s="126">
        <f t="shared" si="2"/>
        <v>1.1485537909639021E-8</v>
      </c>
      <c r="P18" s="126">
        <f t="shared" si="7"/>
        <v>1.2778300723104152E-8</v>
      </c>
      <c r="Q18" s="126">
        <f t="shared" si="8"/>
        <v>1.3403366722064547E-8</v>
      </c>
      <c r="R18" s="135">
        <f t="shared" si="9"/>
        <v>1.3714235469475256E-8</v>
      </c>
      <c r="S18" s="135">
        <f t="shared" si="10"/>
        <v>1.387078085723914E-8</v>
      </c>
      <c r="T18" s="135">
        <f t="shared" si="13"/>
        <v>1.3950080590685587E-8</v>
      </c>
      <c r="U18" s="135">
        <f t="shared" si="3"/>
        <v>1.3990367642158219E-8</v>
      </c>
      <c r="V18" s="135">
        <f t="shared" si="4"/>
        <v>1.401086463515E-8</v>
      </c>
      <c r="W18" s="135">
        <f t="shared" si="5"/>
        <v>1.402130064831475E-8</v>
      </c>
      <c r="X18" s="135">
        <f t="shared" si="5"/>
        <v>1.4026616118600899E-8</v>
      </c>
      <c r="Y18" s="135">
        <f t="shared" si="5"/>
        <v>1.4029323980313535E-8</v>
      </c>
      <c r="Z18" s="135">
        <f t="shared" si="5"/>
        <v>1.4030703598955085E-8</v>
      </c>
      <c r="AA18" s="135">
        <f t="shared" si="5"/>
        <v>1.4031406508907551E-8</v>
      </c>
      <c r="AB18" s="135">
        <f t="shared" si="5"/>
        <v>1.4031764666855295E-8</v>
      </c>
      <c r="AC18" s="135">
        <f t="shared" si="5"/>
        <v>1.4031947159764968E-8</v>
      </c>
      <c r="AD18" s="86">
        <f t="shared" si="11"/>
        <v>1.4031947159764968E-6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1.0490859930767371E-8</v>
      </c>
      <c r="O19" s="126">
        <f t="shared" si="2"/>
        <v>1.4001825601739348E-8</v>
      </c>
      <c r="P19" s="126">
        <f t="shared" si="7"/>
        <v>1.5577810930089697E-8</v>
      </c>
      <c r="Q19" s="126">
        <f t="shared" si="8"/>
        <v>1.6339818387223204E-8</v>
      </c>
      <c r="R19" s="135">
        <f t="shared" si="9"/>
        <v>1.6718793238723606E-8</v>
      </c>
      <c r="S19" s="135">
        <f t="shared" si="10"/>
        <v>1.6909635081052699E-8</v>
      </c>
      <c r="T19" s="135">
        <f t="shared" si="13"/>
        <v>1.700630802847769E-8</v>
      </c>
      <c r="U19" s="135">
        <f t="shared" si="3"/>
        <v>1.7055421269729365E-8</v>
      </c>
      <c r="V19" s="135">
        <f t="shared" si="4"/>
        <v>1.7080408837299998E-8</v>
      </c>
      <c r="W19" s="135">
        <f t="shared" si="5"/>
        <v>1.7093131216006086E-8</v>
      </c>
      <c r="X19" s="135">
        <f t="shared" si="5"/>
        <v>1.7099611199222764E-8</v>
      </c>
      <c r="Y19" s="135">
        <f t="shared" si="5"/>
        <v>1.7102912308608609E-8</v>
      </c>
      <c r="Z19" s="135">
        <f t="shared" si="5"/>
        <v>1.7104594185468613E-8</v>
      </c>
      <c r="AA19" s="135">
        <f t="shared" si="5"/>
        <v>1.7105451083354595E-8</v>
      </c>
      <c r="AB19" s="135">
        <f t="shared" si="5"/>
        <v>1.7105887706314604E-8</v>
      </c>
      <c r="AC19" s="135">
        <f t="shared" si="5"/>
        <v>1.7106110195008739E-8</v>
      </c>
      <c r="AD19" s="86">
        <f t="shared" si="11"/>
        <v>1.7106110195008739E-6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4.0326610717400513E-8</v>
      </c>
      <c r="O20" s="126">
        <f t="shared" si="2"/>
        <v>5.3822677439918643E-8</v>
      </c>
      <c r="P20" s="126">
        <f t="shared" si="7"/>
        <v>5.9880726793748451E-8</v>
      </c>
      <c r="Q20" s="126">
        <f t="shared" si="8"/>
        <v>6.2809864920243541E-8</v>
      </c>
      <c r="R20" s="135">
        <f t="shared" si="9"/>
        <v>6.4266634985932214E-8</v>
      </c>
      <c r="S20" s="135">
        <f t="shared" si="10"/>
        <v>6.5000226395772742E-8</v>
      </c>
      <c r="T20" s="135">
        <f t="shared" si="13"/>
        <v>6.5371834889749181E-8</v>
      </c>
      <c r="U20" s="135">
        <f t="shared" si="3"/>
        <v>6.5560625039928766E-8</v>
      </c>
      <c r="V20" s="135">
        <f t="shared" si="4"/>
        <v>6.5656676623282451E-8</v>
      </c>
      <c r="W20" s="135">
        <f t="shared" si="5"/>
        <v>6.5705581087094345E-8</v>
      </c>
      <c r="X20" s="135">
        <f t="shared" si="5"/>
        <v>6.5730489967608108E-8</v>
      </c>
      <c r="Y20" s="135">
        <f t="shared" si="5"/>
        <v>6.5743179400445939E-8</v>
      </c>
      <c r="Z20" s="135">
        <f t="shared" si="5"/>
        <v>6.5749644451162936E-8</v>
      </c>
      <c r="AA20" s="135">
        <f t="shared" si="5"/>
        <v>6.5752938427365848E-8</v>
      </c>
      <c r="AB20" s="135">
        <f t="shared" si="5"/>
        <v>6.5754616807023325E-8</v>
      </c>
      <c r="AC20" s="135">
        <f t="shared" si="5"/>
        <v>6.5755471956308043E-8</v>
      </c>
      <c r="AD20" s="86">
        <f t="shared" si="11"/>
        <v>6.5755471956308043E-6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7.9141442149710528E-9</v>
      </c>
      <c r="O21" s="126">
        <f t="shared" si="2"/>
        <v>1.0562762997601283E-8</v>
      </c>
      <c r="P21" s="126">
        <f t="shared" si="7"/>
        <v>1.1751662226666681E-8</v>
      </c>
      <c r="Q21" s="126">
        <f t="shared" si="8"/>
        <v>1.232650898019827E-8</v>
      </c>
      <c r="R21" s="135">
        <f t="shared" si="9"/>
        <v>1.2612401789624528E-8</v>
      </c>
      <c r="S21" s="135">
        <f t="shared" si="10"/>
        <v>1.2756369960342795E-8</v>
      </c>
      <c r="T21" s="135">
        <f t="shared" si="13"/>
        <v>1.2829298567940128E-8</v>
      </c>
      <c r="U21" s="135">
        <f t="shared" si="3"/>
        <v>1.2866348847451192E-8</v>
      </c>
      <c r="V21" s="135">
        <f t="shared" si="4"/>
        <v>1.2885199074386122E-8</v>
      </c>
      <c r="W21" s="135">
        <f t="shared" ref="W21:AC33" si="15">(1-W$34)-(1-W$34)*(1-$M21)</f>
        <v>1.2894796647122675E-8</v>
      </c>
      <c r="X21" s="135">
        <f t="shared" si="15"/>
        <v>1.2899685042366826E-8</v>
      </c>
      <c r="Y21" s="135">
        <f t="shared" si="15"/>
        <v>1.2902175355877787E-8</v>
      </c>
      <c r="Z21" s="135">
        <f t="shared" si="15"/>
        <v>1.2903444118750329E-8</v>
      </c>
      <c r="AA21" s="135">
        <f t="shared" si="15"/>
        <v>1.2904090573861993E-8</v>
      </c>
      <c r="AB21" s="135">
        <f t="shared" si="15"/>
        <v>1.2904419949277823E-8</v>
      </c>
      <c r="AC21" s="135">
        <f t="shared" si="15"/>
        <v>1.2904587787243571E-8</v>
      </c>
      <c r="AD21" s="86">
        <f t="shared" si="11"/>
        <v>1.2904587787243571E-6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8.178889704391068E-9</v>
      </c>
      <c r="O22" s="126">
        <f t="shared" si="2"/>
        <v>1.0916110598779838E-8</v>
      </c>
      <c r="P22" s="126">
        <f t="shared" si="7"/>
        <v>1.2144781125211779E-8</v>
      </c>
      <c r="Q22" s="126">
        <f t="shared" si="8"/>
        <v>1.2738857746441568E-8</v>
      </c>
      <c r="R22" s="135">
        <f t="shared" si="9"/>
        <v>1.3034314322313278E-8</v>
      </c>
      <c r="S22" s="135">
        <f t="shared" si="10"/>
        <v>1.3183098529490067E-8</v>
      </c>
      <c r="T22" s="135">
        <f t="shared" si="13"/>
        <v>1.3258466768917287E-8</v>
      </c>
      <c r="U22" s="135">
        <f t="shared" si="3"/>
        <v>1.3296756445901892E-8</v>
      </c>
      <c r="V22" s="135">
        <f t="shared" si="4"/>
        <v>1.3316237279514809E-8</v>
      </c>
      <c r="W22" s="135">
        <f t="shared" si="15"/>
        <v>1.3326155900994507E-8</v>
      </c>
      <c r="X22" s="135">
        <f t="shared" si="15"/>
        <v>1.3331207804334611E-8</v>
      </c>
      <c r="Y22" s="135">
        <f t="shared" si="15"/>
        <v>1.333378144008357E-8</v>
      </c>
      <c r="Z22" s="135">
        <f t="shared" si="15"/>
        <v>1.3335092641231228E-8</v>
      </c>
      <c r="AA22" s="135">
        <f t="shared" si="15"/>
        <v>1.3335760717936296E-8</v>
      </c>
      <c r="AB22" s="135">
        <f t="shared" si="15"/>
        <v>1.3336101140071221E-8</v>
      </c>
      <c r="AC22" s="135">
        <f t="shared" si="15"/>
        <v>1.3336274556907668E-8</v>
      </c>
      <c r="AD22" s="86">
        <f t="shared" si="11"/>
        <v>1.3336274556907668E-6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7.6330536891155987E-9</v>
      </c>
      <c r="O23" s="126">
        <f t="shared" si="2"/>
        <v>1.018760016624487E-8</v>
      </c>
      <c r="P23" s="126">
        <f t="shared" si="7"/>
        <v>1.1334272687069102E-8</v>
      </c>
      <c r="Q23" s="126">
        <f t="shared" si="8"/>
        <v>1.1888702328155532E-8</v>
      </c>
      <c r="R23" s="135">
        <f t="shared" si="9"/>
        <v>1.2164440954531841E-8</v>
      </c>
      <c r="S23" s="135">
        <f t="shared" si="10"/>
        <v>1.2303295715554441E-8</v>
      </c>
      <c r="T23" s="135">
        <f t="shared" si="13"/>
        <v>1.2373634089568597E-8</v>
      </c>
      <c r="U23" s="135">
        <f t="shared" si="3"/>
        <v>1.2409368449484148E-8</v>
      </c>
      <c r="V23" s="135">
        <f t="shared" si="4"/>
        <v>1.2427549156424078E-8</v>
      </c>
      <c r="W23" s="135">
        <f t="shared" si="15"/>
        <v>1.243680583518092E-8</v>
      </c>
      <c r="X23" s="135">
        <f t="shared" si="15"/>
        <v>1.2441520619299595E-8</v>
      </c>
      <c r="Y23" s="135">
        <f t="shared" si="15"/>
        <v>1.2443922475791069E-8</v>
      </c>
      <c r="Z23" s="135">
        <f t="shared" si="15"/>
        <v>1.2445146191364387E-8</v>
      </c>
      <c r="AA23" s="135">
        <f t="shared" si="15"/>
        <v>1.2445769664859441E-8</v>
      </c>
      <c r="AB23" s="135">
        <f t="shared" si="15"/>
        <v>1.2446087355177937E-8</v>
      </c>
      <c r="AC23" s="135">
        <f t="shared" si="15"/>
        <v>1.2446249225694928E-8</v>
      </c>
      <c r="AD23" s="86">
        <f t="shared" si="11"/>
        <v>1.2446249225694928E-6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7.2097197101328447E-9</v>
      </c>
      <c r="O24" s="126">
        <f>(1-O$34)-(1-O$34)*(1-M24)</f>
        <v>9.6225894335999484E-9</v>
      </c>
      <c r="P24" s="126">
        <f t="shared" si="7"/>
        <v>1.0705666769750266E-8</v>
      </c>
      <c r="Q24" s="126">
        <f t="shared" si="8"/>
        <v>1.1229347396390921E-8</v>
      </c>
      <c r="R24" s="135">
        <f t="shared" si="9"/>
        <v>1.1489793366736833E-8</v>
      </c>
      <c r="S24" s="135">
        <f t="shared" si="10"/>
        <v>1.1620947176771423E-8</v>
      </c>
      <c r="T24" s="135">
        <f t="shared" si="13"/>
        <v>1.1687384532388378E-8</v>
      </c>
      <c r="U24" s="135">
        <f t="shared" si="3"/>
        <v>1.1721137033182671E-8</v>
      </c>
      <c r="V24" s="135">
        <f t="shared" si="4"/>
        <v>1.1738309435571637E-8</v>
      </c>
      <c r="W24" s="135">
        <f t="shared" si="15"/>
        <v>1.1747052747201892E-8</v>
      </c>
      <c r="X24" s="135">
        <f t="shared" si="15"/>
        <v>1.1751506018287117E-8</v>
      </c>
      <c r="Y24" s="135">
        <f t="shared" si="15"/>
        <v>1.1753774675771211E-8</v>
      </c>
      <c r="Z24" s="135">
        <f t="shared" si="15"/>
        <v>1.1754930528962149E-8</v>
      </c>
      <c r="AA24" s="135">
        <f t="shared" si="15"/>
        <v>1.1755519419009985E-8</v>
      </c>
      <c r="AB24" s="135">
        <f t="shared" si="15"/>
        <v>1.1755819484537966E-8</v>
      </c>
      <c r="AC24" s="135">
        <f t="shared" si="15"/>
        <v>1.1755972390004032E-8</v>
      </c>
      <c r="AD24" s="86">
        <f t="shared" si="11"/>
        <v>1.1755972390004032E-6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7.6777730562138657E-9</v>
      </c>
      <c r="O25" s="126">
        <f>(1-O$34)-(1-O$34)*(1-M25)</f>
        <v>1.0247285728293143E-8</v>
      </c>
      <c r="P25" s="126">
        <f t="shared" si="7"/>
        <v>1.1400676180883806E-8</v>
      </c>
      <c r="Q25" s="126">
        <f t="shared" si="8"/>
        <v>1.1958354029228957E-8</v>
      </c>
      <c r="R25" s="135">
        <f t="shared" si="9"/>
        <v>1.2235708113372823E-8</v>
      </c>
      <c r="S25" s="135">
        <f t="shared" si="10"/>
        <v>1.2375376390316717E-8</v>
      </c>
      <c r="T25" s="135">
        <f t="shared" si="13"/>
        <v>1.2446126851362038E-8</v>
      </c>
      <c r="U25" s="135">
        <f t="shared" si="3"/>
        <v>1.2482070543828883E-8</v>
      </c>
      <c r="V25" s="135">
        <f t="shared" si="4"/>
        <v>1.2500357776668025E-8</v>
      </c>
      <c r="W25" s="135">
        <f t="shared" si="15"/>
        <v>1.250966868981962E-8</v>
      </c>
      <c r="X25" s="135">
        <f t="shared" si="15"/>
        <v>1.2514411090736033E-8</v>
      </c>
      <c r="Y25" s="135">
        <f t="shared" si="15"/>
        <v>1.2516827019304344E-8</v>
      </c>
      <c r="Z25" s="135">
        <f t="shared" si="15"/>
        <v>1.251805789581617E-8</v>
      </c>
      <c r="AA25" s="135">
        <f t="shared" si="15"/>
        <v>1.2518685060802781E-8</v>
      </c>
      <c r="AB25" s="135">
        <f t="shared" si="15"/>
        <v>1.2519004582989268E-8</v>
      </c>
      <c r="AC25" s="135">
        <f t="shared" si="15"/>
        <v>1.2519167397195829E-8</v>
      </c>
      <c r="AD25" s="86">
        <f t="shared" si="11"/>
        <v>1.2519167397195829E-6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321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7.1403959550631058E-9</v>
      </c>
      <c r="O33" s="126">
        <f>(1-O$34)-(1-O$34)*(1-M33)</f>
        <v>9.5300651814511639E-9</v>
      </c>
      <c r="P33" s="126">
        <f t="shared" si="7"/>
        <v>1.0602728361952529E-8</v>
      </c>
      <c r="Q33" s="126">
        <f t="shared" si="8"/>
        <v>1.1121373655331723E-8</v>
      </c>
      <c r="R33" s="135">
        <f t="shared" si="9"/>
        <v>1.137931535111214E-8</v>
      </c>
      <c r="S33" s="135">
        <f t="shared" si="10"/>
        <v>1.1509208086568634E-8</v>
      </c>
      <c r="T33" s="135">
        <f t="shared" si="13"/>
        <v>1.157500661985722E-8</v>
      </c>
      <c r="U33" s="135">
        <f t="shared" si="3"/>
        <v>1.1608434574705839E-8</v>
      </c>
      <c r="V33" s="135">
        <f t="shared" si="4"/>
        <v>1.1625441859175467E-8</v>
      </c>
      <c r="W33" s="135">
        <f t="shared" si="15"/>
        <v>1.1634101099167182E-8</v>
      </c>
      <c r="X33" s="135">
        <f t="shared" si="15"/>
        <v>1.1638511571154808E-8</v>
      </c>
      <c r="Y33" s="135">
        <f t="shared" si="15"/>
        <v>1.1640758412756469E-8</v>
      </c>
      <c r="Z33" s="135">
        <f t="shared" si="15"/>
        <v>1.1641903135961584E-8</v>
      </c>
      <c r="AA33" s="135">
        <f t="shared" si="15"/>
        <v>1.1642486363871996E-8</v>
      </c>
      <c r="AB33" s="135">
        <f t="shared" si="15"/>
        <v>1.1642783542820112E-8</v>
      </c>
      <c r="AC33" s="135">
        <f t="shared" si="15"/>
        <v>1.1642934977240671E-8</v>
      </c>
      <c r="AD33" s="86">
        <f t="shared" si="11"/>
        <v>1.1642934977240671E-6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0.90779351972900957</v>
      </c>
      <c r="O34" s="132">
        <f>(K36*L40-L39)/(E34*O44*L40-L39)</f>
        <v>0.87693486864519121</v>
      </c>
      <c r="P34" s="132">
        <f>(K36*L40-L39)/(E34*P44*L40-L39)</f>
        <v>0.86308318613307422</v>
      </c>
      <c r="Q34" s="132">
        <f>(K36*L40-L39)/(E34*Q44*L40-L39)</f>
        <v>0.85638573472435053</v>
      </c>
      <c r="R34" s="138">
        <f>(K36*L40-L39)/(E34*R44*L40-L39)</f>
        <v>0.85305484132484399</v>
      </c>
      <c r="S34" s="138">
        <f>(K36*L40-L39)/(E34*S44*L40-L39)</f>
        <v>0.85137749033098797</v>
      </c>
      <c r="T34" s="138">
        <f>(K36*L40-L39)/(E34*T44*L40-L39)</f>
        <v>0.8505278103877093</v>
      </c>
      <c r="U34" s="138">
        <f>(K36*L40-L39)/(E34*U44*L40-L39)</f>
        <v>0.85009614317789717</v>
      </c>
      <c r="V34" s="138">
        <f t="shared" ref="V34:AC34" si="17">($K36*$L40-$L39)/($E34*V44*$L40-$L39)</f>
        <v>0.8498765219796558</v>
      </c>
      <c r="W34" s="138">
        <f t="shared" si="17"/>
        <v>0.84976470230073797</v>
      </c>
      <c r="X34" s="138">
        <f t="shared" si="17"/>
        <v>0.84970774834555696</v>
      </c>
      <c r="Y34" s="138">
        <f t="shared" si="17"/>
        <v>0.84967873407130379</v>
      </c>
      <c r="Z34" s="138">
        <f t="shared" si="17"/>
        <v>0.84966395179370924</v>
      </c>
      <c r="AA34" s="138">
        <f t="shared" si="17"/>
        <v>0.84965642010624087</v>
      </c>
      <c r="AB34" s="138">
        <f t="shared" si="17"/>
        <v>0.84965258255600407</v>
      </c>
      <c r="AC34" s="138">
        <f t="shared" si="17"/>
        <v>0.84965062722006179</v>
      </c>
      <c r="AD34" s="88">
        <f t="shared" si="11"/>
        <v>84.965062722006181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15</v>
      </c>
      <c r="K35" s="134"/>
      <c r="L35" s="165">
        <f>AD15</f>
        <v>15.034905594401495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WS_Tables!D92*1000000</f>
        <v>978970</v>
      </c>
      <c r="L36" s="219">
        <f>L35-J35</f>
        <v>3.4905594401495321E-2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322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</v>
      </c>
      <c r="Q40" s="74">
        <f t="shared" si="18"/>
        <v>1</v>
      </c>
      <c r="R40" s="74">
        <f t="shared" si="18"/>
        <v>1</v>
      </c>
      <c r="S40" s="74">
        <f t="shared" si="18"/>
        <v>1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</v>
      </c>
      <c r="X40" s="74">
        <f t="shared" si="18"/>
        <v>1</v>
      </c>
      <c r="Y40" s="74">
        <f t="shared" si="18"/>
        <v>1</v>
      </c>
      <c r="Z40" s="74">
        <f t="shared" si="18"/>
        <v>1</v>
      </c>
      <c r="AA40" s="74">
        <f t="shared" si="18"/>
        <v>1</v>
      </c>
      <c r="AB40" s="74">
        <f t="shared" si="18"/>
        <v>1</v>
      </c>
      <c r="AC40" s="74">
        <f t="shared" si="18"/>
        <v>1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1.0073746835486626</v>
      </c>
      <c r="P44" s="30">
        <f t="shared" si="20"/>
        <v>1.0108525979132443</v>
      </c>
      <c r="Q44" s="30">
        <f t="shared" si="20"/>
        <v>1.0125745610160113</v>
      </c>
      <c r="R44" s="30">
        <f t="shared" si="20"/>
        <v>1.0134410253845709</v>
      </c>
      <c r="S44" s="30">
        <f t="shared" si="20"/>
        <v>1.0138799209423344</v>
      </c>
      <c r="T44" s="75">
        <f t="shared" si="20"/>
        <v>1.0141029087075757</v>
      </c>
      <c r="U44" s="75">
        <f t="shared" si="20"/>
        <v>1.0142163650676155</v>
      </c>
      <c r="V44" s="75">
        <f t="shared" si="20"/>
        <v>1.0142741329874743</v>
      </c>
      <c r="W44" s="75">
        <f t="shared" si="20"/>
        <v>1.0143035568763814</v>
      </c>
      <c r="X44" s="75">
        <f t="shared" si="20"/>
        <v>1.0143185465429971</v>
      </c>
      <c r="Y44" s="75">
        <f t="shared" si="20"/>
        <v>1.0143261835596054</v>
      </c>
      <c r="Z44" s="75">
        <f t="shared" si="20"/>
        <v>1.0143300746898001</v>
      </c>
      <c r="AA44" s="75">
        <f t="shared" si="20"/>
        <v>1.0143320573035077</v>
      </c>
      <c r="AB44" s="75">
        <f t="shared" si="20"/>
        <v>1.0143330674996349</v>
      </c>
      <c r="AC44" s="75">
        <f t="shared" si="20"/>
        <v>1.0143335822254733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4609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C2" zoomScale="70" zoomScaleNormal="70" workbookViewId="0">
      <selection activeCell="O31" sqref="O31"/>
    </sheetView>
  </sheetViews>
  <sheetFormatPr defaultColWidth="10.36328125" defaultRowHeight="14.5" x14ac:dyDescent="0.35"/>
  <cols>
    <col min="1" max="1" width="3.6328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2.2726459686372991E-8</v>
      </c>
      <c r="O5" s="35">
        <f t="shared" ref="O5:O23" si="2">(1-O$34)-(1-O$34)*(1-M5)</f>
        <v>3.0646546328449986E-8</v>
      </c>
      <c r="P5" s="35">
        <f>(1-P$34)-(1-P$34)*(1-M5)</f>
        <v>3.4449288838223069E-8</v>
      </c>
      <c r="Q5" s="35">
        <f>(1-Q$34)-(1-Q$34)*(1-M5)</f>
        <v>3.640075169064616E-8</v>
      </c>
      <c r="R5" s="139">
        <f>(1-R$34)-(1-R$34)*(1-M5)</f>
        <v>3.7424881749181793E-8</v>
      </c>
      <c r="S5" s="139">
        <f>(1-S$34)-(1-S$34)*(1-M5)</f>
        <v>3.7967299415520017E-8</v>
      </c>
      <c r="T5" s="85">
        <f>(1-T$34)-(1-T$34)*(1-M5)</f>
        <v>3.8255793283203943E-8</v>
      </c>
      <c r="U5" s="85">
        <f t="shared" ref="U5:U33" si="3">(1-U$34)-(1-U$34)*(1-M5)</f>
        <v>3.8409549374396335E-8</v>
      </c>
      <c r="V5" s="85">
        <f t="shared" ref="V5:V33" si="4">(1-V$34)-(1-V$34)*(1-M5)</f>
        <v>3.8491581227928506E-8</v>
      </c>
      <c r="W5" s="85">
        <f t="shared" ref="W5:AC20" si="5">(1-W$34)-(1-W$34)*(1-$M5)</f>
        <v>3.8535370644465772E-8</v>
      </c>
      <c r="X5" s="85">
        <f t="shared" si="5"/>
        <v>3.8558752579742617E-8</v>
      </c>
      <c r="Y5" s="85">
        <f t="shared" si="5"/>
        <v>3.8571239591167483E-8</v>
      </c>
      <c r="Z5" s="85">
        <f t="shared" si="5"/>
        <v>3.8577908728631982E-8</v>
      </c>
      <c r="AA5" s="85">
        <f t="shared" si="5"/>
        <v>3.858147076818419E-8</v>
      </c>
      <c r="AB5" s="85">
        <f t="shared" si="5"/>
        <v>3.858337335738149E-8</v>
      </c>
      <c r="AC5" s="85">
        <f t="shared" si="5"/>
        <v>3.8584389572271505E-8</v>
      </c>
      <c r="AD5" s="140">
        <f>100*AC5</f>
        <v>3.8584389572271505E-6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1.3875244203598314E-8</v>
      </c>
      <c r="O8" s="126">
        <f t="shared" si="2"/>
        <v>1.8710715171676995E-8</v>
      </c>
      <c r="P8" s="126">
        <f t="shared" si="7"/>
        <v>2.1032413394239668E-8</v>
      </c>
      <c r="Q8" s="126">
        <f t="shared" si="8"/>
        <v>2.2223845069779813E-8</v>
      </c>
      <c r="R8" s="135">
        <f t="shared" si="9"/>
        <v>2.2849109826417191E-8</v>
      </c>
      <c r="S8" s="135">
        <f t="shared" si="10"/>
        <v>2.3180273478473623E-8</v>
      </c>
      <c r="T8" s="135">
        <f>(1-T$34)-(1-T$34)*(1-M8)</f>
        <v>2.3356408390684535E-8</v>
      </c>
      <c r="U8" s="135">
        <f t="shared" si="3"/>
        <v>2.3450281494419301E-8</v>
      </c>
      <c r="V8" s="135">
        <f t="shared" si="4"/>
        <v>2.3500364626505288E-8</v>
      </c>
      <c r="W8" s="135">
        <f t="shared" si="5"/>
        <v>2.3527099490827652E-8</v>
      </c>
      <c r="X8" s="135">
        <f t="shared" si="5"/>
        <v>2.3541374932767312E-8</v>
      </c>
      <c r="Y8" s="135">
        <f t="shared" si="5"/>
        <v>2.3548998639988383E-8</v>
      </c>
      <c r="Z8" s="135">
        <f t="shared" si="5"/>
        <v>2.3553070382931196E-8</v>
      </c>
      <c r="AA8" s="135">
        <f t="shared" si="5"/>
        <v>2.3555245115547407E-8</v>
      </c>
      <c r="AB8" s="135">
        <f t="shared" si="5"/>
        <v>2.3556406714142497E-8</v>
      </c>
      <c r="AC8" s="135">
        <f t="shared" si="5"/>
        <v>2.3557027134524233E-8</v>
      </c>
      <c r="AD8" s="86">
        <f t="shared" si="11"/>
        <v>2.3557027134524233E-6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2.0980806383907868E-8</v>
      </c>
      <c r="O9" s="126">
        <f t="shared" si="2"/>
        <v>2.8292539339114242E-8</v>
      </c>
      <c r="P9" s="126">
        <f t="shared" si="7"/>
        <v>3.1803187500178964E-8</v>
      </c>
      <c r="Q9" s="126">
        <f t="shared" si="8"/>
        <v>3.3604755589333735E-8</v>
      </c>
      <c r="R9" s="135">
        <f t="shared" si="9"/>
        <v>3.4550220684437249E-8</v>
      </c>
      <c r="S9" s="135">
        <f t="shared" si="10"/>
        <v>3.5050974428463277E-8</v>
      </c>
      <c r="T9" s="135">
        <f t="shared" ref="T9:T33" si="13">(1-T$34)-(1-T$34)*(1-M9)</f>
        <v>3.5317308660909319E-8</v>
      </c>
      <c r="U9" s="135">
        <f t="shared" si="3"/>
        <v>3.5459254532632656E-8</v>
      </c>
      <c r="V9" s="135">
        <f t="shared" si="4"/>
        <v>3.5534985398655294E-8</v>
      </c>
      <c r="W9" s="135">
        <f t="shared" si="5"/>
        <v>3.5575411283517155E-8</v>
      </c>
      <c r="X9" s="135">
        <f t="shared" si="5"/>
        <v>3.5596997211007064E-8</v>
      </c>
      <c r="Y9" s="135">
        <f t="shared" si="5"/>
        <v>3.5608525073005382E-8</v>
      </c>
      <c r="Z9" s="135">
        <f t="shared" si="5"/>
        <v>3.5614681953566318E-8</v>
      </c>
      <c r="AA9" s="135">
        <f t="shared" si="5"/>
        <v>3.5617970378654107E-8</v>
      </c>
      <c r="AB9" s="135">
        <f t="shared" si="5"/>
        <v>3.5619726834745791E-8</v>
      </c>
      <c r="AC9" s="135">
        <f t="shared" si="5"/>
        <v>3.5620665000957175E-8</v>
      </c>
      <c r="AD9" s="86">
        <f t="shared" si="11"/>
        <v>3.5620665000957175E-6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1.1751612682964208E-8</v>
      </c>
      <c r="O11" s="126">
        <f t="shared" si="2"/>
        <v>1.5847005985225593E-8</v>
      </c>
      <c r="P11" s="126">
        <f t="shared" si="7"/>
        <v>1.7813364033836265E-8</v>
      </c>
      <c r="Q11" s="126">
        <f t="shared" si="8"/>
        <v>1.8822444908250802E-8</v>
      </c>
      <c r="R11" s="135">
        <f t="shared" si="9"/>
        <v>1.935201174307899E-8</v>
      </c>
      <c r="S11" s="135">
        <f t="shared" si="10"/>
        <v>1.9632490216858756E-8</v>
      </c>
      <c r="T11" s="135">
        <f t="shared" si="13"/>
        <v>1.9781667359719535E-8</v>
      </c>
      <c r="U11" s="135">
        <f t="shared" si="3"/>
        <v>1.9861173011781474E-8</v>
      </c>
      <c r="V11" s="135">
        <f t="shared" si="4"/>
        <v>1.9903590803282967E-8</v>
      </c>
      <c r="W11" s="135">
        <f t="shared" si="5"/>
        <v>1.9926233857381348E-8</v>
      </c>
      <c r="X11" s="135">
        <f t="shared" si="5"/>
        <v>1.9938324408164121E-8</v>
      </c>
      <c r="Y11" s="135">
        <f t="shared" si="5"/>
        <v>1.9944781298741887E-8</v>
      </c>
      <c r="Z11" s="135">
        <f t="shared" si="5"/>
        <v>1.9948229845745402E-8</v>
      </c>
      <c r="AA11" s="135">
        <f t="shared" si="5"/>
        <v>1.9950071761254407E-8</v>
      </c>
      <c r="AB11" s="135">
        <f t="shared" si="5"/>
        <v>1.9951055557632102E-8</v>
      </c>
      <c r="AC11" s="135">
        <f t="shared" si="5"/>
        <v>1.9951581026189658E-8</v>
      </c>
      <c r="AD11" s="86">
        <f t="shared" si="11"/>
        <v>1.9951581026189658E-6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1.112083361509697E-8</v>
      </c>
      <c r="O12" s="126">
        <f t="shared" si="2"/>
        <v>1.4996402758482574E-8</v>
      </c>
      <c r="P12" s="126">
        <f t="shared" si="7"/>
        <v>1.6857214651944119E-8</v>
      </c>
      <c r="Q12" s="126">
        <f t="shared" si="8"/>
        <v>1.7812132130368141E-8</v>
      </c>
      <c r="R12" s="135">
        <f t="shared" si="9"/>
        <v>1.8313273980608002E-8</v>
      </c>
      <c r="S12" s="135">
        <f t="shared" si="10"/>
        <v>1.8578697469351368E-8</v>
      </c>
      <c r="T12" s="135">
        <f t="shared" si="13"/>
        <v>1.8719867406202795E-8</v>
      </c>
      <c r="U12" s="135">
        <f t="shared" si="3"/>
        <v>1.8795105499735953E-8</v>
      </c>
      <c r="V12" s="135">
        <f t="shared" si="4"/>
        <v>1.8835246501369696E-8</v>
      </c>
      <c r="W12" s="135">
        <f t="shared" si="5"/>
        <v>1.8856674166567444E-8</v>
      </c>
      <c r="X12" s="135">
        <f t="shared" si="5"/>
        <v>1.8868115736481172E-8</v>
      </c>
      <c r="Y12" s="135">
        <f t="shared" si="5"/>
        <v>1.8874226043186226E-8</v>
      </c>
      <c r="Z12" s="135">
        <f t="shared" si="5"/>
        <v>1.8877489488255961E-8</v>
      </c>
      <c r="AA12" s="135">
        <f t="shared" si="5"/>
        <v>1.8879232538404622E-8</v>
      </c>
      <c r="AB12" s="135">
        <f t="shared" si="5"/>
        <v>1.8880163515921922E-8</v>
      </c>
      <c r="AC12" s="135">
        <f t="shared" si="5"/>
        <v>1.8880660784814651E-8</v>
      </c>
      <c r="AD12" s="86">
        <f t="shared" si="11"/>
        <v>1.8880660784814651E-6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1.9845991766631599E-8</v>
      </c>
      <c r="O13" s="126">
        <f t="shared" si="2"/>
        <v>2.6762246058131822E-8</v>
      </c>
      <c r="P13" s="126">
        <f t="shared" si="7"/>
        <v>3.0083009500136981E-8</v>
      </c>
      <c r="Q13" s="126">
        <f t="shared" si="8"/>
        <v>3.1787133952798641E-8</v>
      </c>
      <c r="R13" s="135">
        <f t="shared" si="9"/>
        <v>3.2681460510053384E-8</v>
      </c>
      <c r="S13" s="135">
        <f t="shared" si="10"/>
        <v>3.3155129391948535E-8</v>
      </c>
      <c r="T13" s="135">
        <f t="shared" si="13"/>
        <v>3.3407058064316431E-8</v>
      </c>
      <c r="U13" s="135">
        <f t="shared" si="3"/>
        <v>3.354132632749085E-8</v>
      </c>
      <c r="V13" s="135">
        <f t="shared" si="4"/>
        <v>3.361296105341971E-8</v>
      </c>
      <c r="W13" s="135">
        <f t="shared" si="5"/>
        <v>3.3651200381790147E-8</v>
      </c>
      <c r="X13" s="135">
        <f t="shared" si="5"/>
        <v>3.3671618770991785E-8</v>
      </c>
      <c r="Y13" s="135">
        <f t="shared" si="5"/>
        <v>3.3682523076228321E-8</v>
      </c>
      <c r="Z13" s="135">
        <f t="shared" si="5"/>
        <v>3.3688346945393022E-8</v>
      </c>
      <c r="AA13" s="135">
        <f t="shared" si="5"/>
        <v>3.3691457540507841E-8</v>
      </c>
      <c r="AB13" s="135">
        <f t="shared" si="5"/>
        <v>3.3693118961508617E-8</v>
      </c>
      <c r="AC13" s="135">
        <f t="shared" si="5"/>
        <v>3.3694006390527775E-8</v>
      </c>
      <c r="AD13" s="86">
        <f t="shared" si="11"/>
        <v>3.3694006390527775E-6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1.3672672619091664E-8</v>
      </c>
      <c r="O14" s="126">
        <f t="shared" si="2"/>
        <v>1.8437548154892625E-8</v>
      </c>
      <c r="P14" s="126">
        <f t="shared" si="7"/>
        <v>2.0725350741157555E-8</v>
      </c>
      <c r="Q14" s="126">
        <f t="shared" si="8"/>
        <v>2.1899388108481688E-8</v>
      </c>
      <c r="R14" s="135">
        <f t="shared" si="9"/>
        <v>2.2515524333854842E-8</v>
      </c>
      <c r="S14" s="135">
        <f t="shared" si="10"/>
        <v>2.284185315892806E-8</v>
      </c>
      <c r="T14" s="135">
        <f t="shared" si="13"/>
        <v>2.3015416600324912E-8</v>
      </c>
      <c r="U14" s="135">
        <f t="shared" si="3"/>
        <v>2.3107919189246928E-8</v>
      </c>
      <c r="V14" s="135">
        <f t="shared" si="4"/>
        <v>2.3157271128448897E-8</v>
      </c>
      <c r="W14" s="135">
        <f t="shared" si="5"/>
        <v>2.3183615693866955E-8</v>
      </c>
      <c r="X14" s="135">
        <f t="shared" si="5"/>
        <v>2.3197682691433741E-8</v>
      </c>
      <c r="Y14" s="135">
        <f t="shared" si="5"/>
        <v>2.3205195126552169E-8</v>
      </c>
      <c r="Z14" s="135">
        <f t="shared" si="5"/>
        <v>2.3209207389296438E-8</v>
      </c>
      <c r="AA14" s="135">
        <f t="shared" si="5"/>
        <v>2.3211350397289721E-8</v>
      </c>
      <c r="AB14" s="135">
        <f t="shared" si="5"/>
        <v>2.3212495037228109E-8</v>
      </c>
      <c r="AC14" s="135">
        <f t="shared" si="5"/>
        <v>2.3213106409292195E-8</v>
      </c>
      <c r="AD14" s="86">
        <f t="shared" si="11"/>
        <v>2.3213106409292195E-6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0.1179039186868531</v>
      </c>
      <c r="O15" s="130">
        <f t="shared" si="2"/>
        <v>0.15899299568722644</v>
      </c>
      <c r="P15" s="130">
        <f t="shared" si="7"/>
        <v>0.17872146410870599</v>
      </c>
      <c r="Q15" s="130">
        <f t="shared" si="8"/>
        <v>0.18884557155372336</v>
      </c>
      <c r="R15" s="137">
        <f t="shared" si="9"/>
        <v>0.1941587151770324</v>
      </c>
      <c r="S15" s="137">
        <f t="shared" si="10"/>
        <v>0.19697275525719068</v>
      </c>
      <c r="T15" s="137">
        <f t="shared" si="13"/>
        <v>0.19846944937682637</v>
      </c>
      <c r="U15" s="137">
        <f t="shared" si="3"/>
        <v>0.19926712952034181</v>
      </c>
      <c r="V15" s="137">
        <f t="shared" si="4"/>
        <v>0.19969270736343944</v>
      </c>
      <c r="W15" s="137">
        <f t="shared" si="5"/>
        <v>0.19991988506485173</v>
      </c>
      <c r="X15" s="137">
        <f t="shared" si="5"/>
        <v>0.20004118956583308</v>
      </c>
      <c r="Y15" s="137">
        <f t="shared" si="5"/>
        <v>0.20010597153371337</v>
      </c>
      <c r="Z15" s="137">
        <f t="shared" si="5"/>
        <v>0.20014057076657571</v>
      </c>
      <c r="AA15" s="137">
        <f t="shared" si="5"/>
        <v>0.2001590505772167</v>
      </c>
      <c r="AB15" s="137">
        <f t="shared" si="5"/>
        <v>0.20016892106346987</v>
      </c>
      <c r="AC15" s="137">
        <f t="shared" si="5"/>
        <v>0.20017419317887819</v>
      </c>
      <c r="AD15" s="87">
        <f t="shared" si="11"/>
        <v>20.017419317887818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1.10038706063742E-8</v>
      </c>
      <c r="O18" s="126">
        <f t="shared" si="2"/>
        <v>1.4838678563666718E-8</v>
      </c>
      <c r="P18" s="126">
        <f t="shared" si="7"/>
        <v>1.6679919445650171E-8</v>
      </c>
      <c r="Q18" s="126">
        <f t="shared" si="8"/>
        <v>1.7624793624548829E-8</v>
      </c>
      <c r="R18" s="135">
        <f t="shared" si="9"/>
        <v>1.8120664718734858E-8</v>
      </c>
      <c r="S18" s="135">
        <f t="shared" si="10"/>
        <v>1.8383296634949531E-8</v>
      </c>
      <c r="T18" s="135">
        <f t="shared" si="13"/>
        <v>1.8522981787283399E-8</v>
      </c>
      <c r="U18" s="135">
        <f t="shared" si="3"/>
        <v>1.8597428597111332E-8</v>
      </c>
      <c r="V18" s="135">
        <f t="shared" si="4"/>
        <v>1.8637147408684385E-8</v>
      </c>
      <c r="W18" s="135">
        <f t="shared" si="5"/>
        <v>1.8658349698608134E-8</v>
      </c>
      <c r="X18" s="135">
        <f t="shared" si="5"/>
        <v>1.8669670948101569E-8</v>
      </c>
      <c r="Y18" s="135">
        <f t="shared" si="5"/>
        <v>1.8675717000649072E-8</v>
      </c>
      <c r="Z18" s="135">
        <f t="shared" si="5"/>
        <v>1.867894611207177E-8</v>
      </c>
      <c r="AA18" s="135">
        <f t="shared" si="5"/>
        <v>1.868067081578495E-8</v>
      </c>
      <c r="AB18" s="135">
        <f t="shared" si="5"/>
        <v>1.8681592023339633E-8</v>
      </c>
      <c r="AC18" s="135">
        <f t="shared" si="5"/>
        <v>1.8682084074184147E-8</v>
      </c>
      <c r="AD18" s="86">
        <f t="shared" si="11"/>
        <v>1.8682084074184147E-6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1.3414633112662777E-8</v>
      </c>
      <c r="O19" s="126">
        <f t="shared" si="2"/>
        <v>1.8089582831670725E-8</v>
      </c>
      <c r="P19" s="126">
        <f t="shared" si="7"/>
        <v>2.0334208539196652E-8</v>
      </c>
      <c r="Q19" s="126">
        <f t="shared" si="8"/>
        <v>2.1486088713773555E-8</v>
      </c>
      <c r="R19" s="135">
        <f t="shared" si="9"/>
        <v>2.2090596796253692E-8</v>
      </c>
      <c r="S19" s="135">
        <f t="shared" si="10"/>
        <v>2.2410766964409135E-8</v>
      </c>
      <c r="T19" s="135">
        <f t="shared" si="13"/>
        <v>2.2581054776038556E-8</v>
      </c>
      <c r="U19" s="135">
        <f t="shared" si="3"/>
        <v>2.2671811622521076E-8</v>
      </c>
      <c r="V19" s="135">
        <f t="shared" si="4"/>
        <v>2.2720232167872112E-8</v>
      </c>
      <c r="W19" s="135">
        <f t="shared" si="5"/>
        <v>2.2746079519908591E-8</v>
      </c>
      <c r="X19" s="135">
        <f t="shared" si="5"/>
        <v>2.2759881063150189E-8</v>
      </c>
      <c r="Y19" s="135">
        <f t="shared" si="5"/>
        <v>2.2767251695032797E-8</v>
      </c>
      <c r="Z19" s="135">
        <f t="shared" si="5"/>
        <v>2.2771188240566786E-8</v>
      </c>
      <c r="AA19" s="135">
        <f t="shared" si="5"/>
        <v>2.2773290808686397E-8</v>
      </c>
      <c r="AB19" s="135">
        <f t="shared" si="5"/>
        <v>2.2774413827031381E-8</v>
      </c>
      <c r="AC19" s="135">
        <f t="shared" si="5"/>
        <v>2.2775013680531586E-8</v>
      </c>
      <c r="AD19" s="86">
        <f t="shared" si="11"/>
        <v>2.2775013680531586E-6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5.1565523781493816E-8</v>
      </c>
      <c r="O20" s="126">
        <f t="shared" si="2"/>
        <v>6.9535916968899159E-8</v>
      </c>
      <c r="P20" s="126">
        <f t="shared" si="7"/>
        <v>7.8164203609620841E-8</v>
      </c>
      <c r="Q20" s="126">
        <f t="shared" si="8"/>
        <v>8.2592003042281092E-8</v>
      </c>
      <c r="R20" s="135">
        <f t="shared" si="9"/>
        <v>8.4915717457612061E-8</v>
      </c>
      <c r="S20" s="135">
        <f t="shared" si="10"/>
        <v>8.6146443728507549E-8</v>
      </c>
      <c r="T20" s="135">
        <f t="shared" si="13"/>
        <v>8.6801026005778326E-8</v>
      </c>
      <c r="U20" s="135">
        <f t="shared" si="3"/>
        <v>8.7149893079896401E-8</v>
      </c>
      <c r="V20" s="135">
        <f t="shared" si="4"/>
        <v>8.7336020415662574E-8</v>
      </c>
      <c r="W20" s="135">
        <f t="shared" si="5"/>
        <v>8.7435377077449417E-8</v>
      </c>
      <c r="X20" s="135">
        <f t="shared" si="5"/>
        <v>8.7488429834081671E-8</v>
      </c>
      <c r="Y20" s="135">
        <f t="shared" si="5"/>
        <v>8.7516762364847622E-8</v>
      </c>
      <c r="Z20" s="135">
        <f t="shared" si="5"/>
        <v>8.7531894427117507E-8</v>
      </c>
      <c r="AA20" s="135">
        <f t="shared" si="5"/>
        <v>8.7539976600936598E-8</v>
      </c>
      <c r="AB20" s="135">
        <f t="shared" si="5"/>
        <v>8.7544293481123248E-8</v>
      </c>
      <c r="AC20" s="135">
        <f t="shared" si="5"/>
        <v>8.754659924781194E-8</v>
      </c>
      <c r="AD20" s="86">
        <f t="shared" si="11"/>
        <v>8.754659924781194E-6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1.0119793961149703E-8</v>
      </c>
      <c r="O21" s="126">
        <f t="shared" si="2"/>
        <v>1.3646504509745583E-8</v>
      </c>
      <c r="P21" s="126">
        <f t="shared" si="7"/>
        <v>1.5339815806481027E-8</v>
      </c>
      <c r="Q21" s="126">
        <f t="shared" si="8"/>
        <v>1.6208776570936223E-8</v>
      </c>
      <c r="R21" s="135">
        <f t="shared" si="9"/>
        <v>1.6664808227817574E-8</v>
      </c>
      <c r="S21" s="135">
        <f t="shared" si="10"/>
        <v>1.6906339689315431E-8</v>
      </c>
      <c r="T21" s="135">
        <f t="shared" si="13"/>
        <v>1.7034802235471602E-8</v>
      </c>
      <c r="U21" s="135">
        <f t="shared" si="3"/>
        <v>1.7103267802021094E-8</v>
      </c>
      <c r="V21" s="135">
        <f t="shared" si="4"/>
        <v>1.7139795499554467E-8</v>
      </c>
      <c r="W21" s="135">
        <f t="shared" ref="W21:AC33" si="15">(1-W$34)-(1-W$34)*(1-$M21)</f>
        <v>1.7159294346535958E-8</v>
      </c>
      <c r="X21" s="135">
        <f t="shared" si="15"/>
        <v>1.7169706018060893E-8</v>
      </c>
      <c r="Y21" s="135">
        <f t="shared" si="15"/>
        <v>1.7175266320279547E-8</v>
      </c>
      <c r="Z21" s="135">
        <f t="shared" si="15"/>
        <v>1.7178236000336966E-8</v>
      </c>
      <c r="AA21" s="135">
        <f t="shared" si="15"/>
        <v>1.7179822148216672E-8</v>
      </c>
      <c r="AB21" s="135">
        <f t="shared" si="15"/>
        <v>1.7180669331651188E-8</v>
      </c>
      <c r="AC21" s="135">
        <f t="shared" si="15"/>
        <v>1.718112183080045E-8</v>
      </c>
      <c r="AD21" s="86">
        <f t="shared" si="11"/>
        <v>1.718112183080045E-6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1.0458323276840709E-8</v>
      </c>
      <c r="O22" s="126">
        <f t="shared" si="2"/>
        <v>1.4103010037569419E-8</v>
      </c>
      <c r="P22" s="126">
        <f t="shared" si="7"/>
        <v>1.585296630080002E-8</v>
      </c>
      <c r="Q22" s="126">
        <f t="shared" si="8"/>
        <v>1.6750995729397644E-8</v>
      </c>
      <c r="R22" s="135">
        <f t="shared" si="9"/>
        <v>1.7222282627793462E-8</v>
      </c>
      <c r="S22" s="135">
        <f t="shared" si="10"/>
        <v>1.7471893848375331E-8</v>
      </c>
      <c r="T22" s="135">
        <f t="shared" si="13"/>
        <v>1.7604653734792919E-8</v>
      </c>
      <c r="U22" s="135">
        <f t="shared" si="3"/>
        <v>1.7675409635931061E-8</v>
      </c>
      <c r="V22" s="135">
        <f t="shared" si="4"/>
        <v>1.7713159272680912E-8</v>
      </c>
      <c r="W22" s="135">
        <f t="shared" si="15"/>
        <v>1.7733310403444946E-8</v>
      </c>
      <c r="X22" s="135">
        <f t="shared" si="15"/>
        <v>1.7744070379688281E-8</v>
      </c>
      <c r="Y22" s="135">
        <f t="shared" si="15"/>
        <v>1.7749816672019136E-8</v>
      </c>
      <c r="Z22" s="135">
        <f t="shared" si="15"/>
        <v>1.7752885689281683E-8</v>
      </c>
      <c r="AA22" s="135">
        <f t="shared" si="15"/>
        <v>1.7754524878066391E-8</v>
      </c>
      <c r="AB22" s="135">
        <f t="shared" si="15"/>
        <v>1.7755400427699186E-8</v>
      </c>
      <c r="AC22" s="135">
        <f t="shared" si="15"/>
        <v>1.7755868081392734E-8</v>
      </c>
      <c r="AD22" s="86">
        <f t="shared" si="11"/>
        <v>1.7755868081392734E-6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9.7603642945642832E-9</v>
      </c>
      <c r="O23" s="126">
        <f t="shared" si="2"/>
        <v>1.3161814943485339E-8</v>
      </c>
      <c r="P23" s="126">
        <f t="shared" si="7"/>
        <v>1.4794984043442483E-8</v>
      </c>
      <c r="Q23" s="126">
        <f t="shared" si="8"/>
        <v>1.5633081523747094E-8</v>
      </c>
      <c r="R23" s="135">
        <f t="shared" si="9"/>
        <v>1.6072916081411037E-8</v>
      </c>
      <c r="S23" s="135">
        <f t="shared" si="10"/>
        <v>1.6305868932864342E-8</v>
      </c>
      <c r="T23" s="135">
        <f t="shared" si="13"/>
        <v>1.6429768823211788E-8</v>
      </c>
      <c r="U23" s="135">
        <f t="shared" si="3"/>
        <v>1.6495802668270443E-8</v>
      </c>
      <c r="V23" s="135">
        <f t="shared" si="4"/>
        <v>1.6531032986932814E-8</v>
      </c>
      <c r="W23" s="135">
        <f t="shared" si="15"/>
        <v>1.654983930454712E-8</v>
      </c>
      <c r="X23" s="135">
        <f t="shared" si="15"/>
        <v>1.6559881160782552E-8</v>
      </c>
      <c r="Y23" s="135">
        <f t="shared" si="15"/>
        <v>1.6565243982080702E-8</v>
      </c>
      <c r="Z23" s="135">
        <f t="shared" si="15"/>
        <v>1.6568108190950781E-8</v>
      </c>
      <c r="AA23" s="135">
        <f t="shared" si="15"/>
        <v>1.6569637995011988E-8</v>
      </c>
      <c r="AB23" s="135">
        <f t="shared" si="15"/>
        <v>1.6570455091402536E-8</v>
      </c>
      <c r="AC23" s="135">
        <f t="shared" si="15"/>
        <v>1.6570891520073516E-8</v>
      </c>
      <c r="AD23" s="86">
        <f t="shared" si="11"/>
        <v>1.6570891520073516E-6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9.2190483164111825E-9</v>
      </c>
      <c r="O24" s="126">
        <f>(1-O$34)-(1-O$34)*(1-M24)</f>
        <v>1.243185235311195E-8</v>
      </c>
      <c r="P24" s="126">
        <f t="shared" si="7"/>
        <v>1.3974444879050196E-8</v>
      </c>
      <c r="Q24" s="126">
        <f t="shared" si="8"/>
        <v>1.4766060957294158E-8</v>
      </c>
      <c r="R24" s="135">
        <f t="shared" si="9"/>
        <v>1.5181501999972369E-8</v>
      </c>
      <c r="S24" s="135">
        <f t="shared" si="10"/>
        <v>1.5401535158332536E-8</v>
      </c>
      <c r="T24" s="135">
        <f t="shared" si="13"/>
        <v>1.5518563462046941E-8</v>
      </c>
      <c r="U24" s="135">
        <f t="shared" si="3"/>
        <v>1.5580935014414266E-8</v>
      </c>
      <c r="V24" s="135">
        <f t="shared" si="4"/>
        <v>1.5614211451575599E-8</v>
      </c>
      <c r="W24" s="135">
        <f t="shared" si="15"/>
        <v>1.5631974770169421E-8</v>
      </c>
      <c r="X24" s="135">
        <f t="shared" si="15"/>
        <v>1.5641459710780126E-8</v>
      </c>
      <c r="Y24" s="135">
        <f t="shared" si="15"/>
        <v>1.5646525075574402E-8</v>
      </c>
      <c r="Z24" s="135">
        <f t="shared" si="15"/>
        <v>1.5649230439285233E-8</v>
      </c>
      <c r="AA24" s="135">
        <f t="shared" si="15"/>
        <v>1.5650675394551783E-8</v>
      </c>
      <c r="AB24" s="135">
        <f t="shared" si="15"/>
        <v>1.5651447193842927E-8</v>
      </c>
      <c r="AC24" s="135">
        <f t="shared" si="15"/>
        <v>1.565185941965197E-8</v>
      </c>
      <c r="AD24" s="86">
        <f t="shared" si="11"/>
        <v>1.565185941965197E-6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9.8175468171701752E-9</v>
      </c>
      <c r="O25" s="126">
        <f>(1-O$34)-(1-O$34)*(1-M25)</f>
        <v>1.3238925372638377E-8</v>
      </c>
      <c r="P25" s="126">
        <f t="shared" si="7"/>
        <v>1.4881662624421921E-8</v>
      </c>
      <c r="Q25" s="126">
        <f t="shared" si="8"/>
        <v>1.5724670232586391E-8</v>
      </c>
      <c r="R25" s="135">
        <f t="shared" si="9"/>
        <v>1.6167081617890489E-8</v>
      </c>
      <c r="S25" s="135">
        <f t="shared" si="10"/>
        <v>1.6401399266507966E-8</v>
      </c>
      <c r="T25" s="135">
        <f t="shared" si="13"/>
        <v>1.6526025020668911E-8</v>
      </c>
      <c r="U25" s="135">
        <f t="shared" si="3"/>
        <v>1.6592445750696072E-8</v>
      </c>
      <c r="V25" s="135">
        <f t="shared" si="4"/>
        <v>1.6627882487574297E-8</v>
      </c>
      <c r="W25" s="135">
        <f t="shared" si="15"/>
        <v>1.6646798967068221E-8</v>
      </c>
      <c r="X25" s="135">
        <f t="shared" si="15"/>
        <v>1.6656899665123959E-8</v>
      </c>
      <c r="Y25" s="135">
        <f t="shared" si="15"/>
        <v>1.6662293905733705E-8</v>
      </c>
      <c r="Z25" s="135">
        <f t="shared" si="15"/>
        <v>1.6665174878971456E-8</v>
      </c>
      <c r="AA25" s="135">
        <f t="shared" si="15"/>
        <v>1.6666713648083586E-8</v>
      </c>
      <c r="AB25" s="135">
        <f t="shared" si="15"/>
        <v>1.6667535546188716E-8</v>
      </c>
      <c r="AC25" s="135">
        <f t="shared" si="15"/>
        <v>1.6667974528372653E-8</v>
      </c>
      <c r="AD25" s="86">
        <f t="shared" si="11"/>
        <v>1.6667974528372653E-6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9.1304042382223116E-9</v>
      </c>
      <c r="O33" s="126">
        <f>(1-O$34)-(1-O$34)*(1-M33)</f>
        <v>1.2312316138851642E-8</v>
      </c>
      <c r="P33" s="126">
        <f t="shared" si="7"/>
        <v>1.3840076168447624E-8</v>
      </c>
      <c r="Q33" s="126">
        <f t="shared" si="8"/>
        <v>1.4624080585390331E-8</v>
      </c>
      <c r="R33" s="135">
        <f t="shared" si="9"/>
        <v>1.503552704562594E-8</v>
      </c>
      <c r="S33" s="135">
        <f t="shared" si="10"/>
        <v>1.525344450747923E-8</v>
      </c>
      <c r="T33" s="135">
        <f t="shared" si="13"/>
        <v>1.5369347544647027E-8</v>
      </c>
      <c r="U33" s="135">
        <f t="shared" si="3"/>
        <v>1.5431119382292025E-8</v>
      </c>
      <c r="V33" s="135">
        <f t="shared" si="4"/>
        <v>1.5464075853177661E-8</v>
      </c>
      <c r="W33" s="135">
        <f t="shared" si="15"/>
        <v>1.5481668363959145E-8</v>
      </c>
      <c r="X33" s="135">
        <f t="shared" si="15"/>
        <v>1.5491062099748376E-8</v>
      </c>
      <c r="Y33" s="135">
        <f t="shared" si="15"/>
        <v>1.5496078781263023E-8</v>
      </c>
      <c r="Z33" s="135">
        <f t="shared" si="15"/>
        <v>1.5498758110243926E-8</v>
      </c>
      <c r="AA33" s="135">
        <f t="shared" si="15"/>
        <v>1.5500189187722668E-8</v>
      </c>
      <c r="AB33" s="135">
        <f t="shared" si="15"/>
        <v>1.5500953548519547E-8</v>
      </c>
      <c r="AC33" s="135">
        <f t="shared" si="15"/>
        <v>1.5501361805281277E-8</v>
      </c>
      <c r="AD33" s="86">
        <f t="shared" si="11"/>
        <v>1.5501361805281277E-6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0.88209583285001758</v>
      </c>
      <c r="O34" s="132">
        <f>(K36*L40-L39)/(E34*O44*L40-L39)</f>
        <v>0.84100666926116807</v>
      </c>
      <c r="P34" s="132">
        <f>(K36*L40-L39)/(E34*P44*L40-L39)</f>
        <v>0.82127815926518399</v>
      </c>
      <c r="Q34" s="132">
        <f>(K36*L40-L39)/(E34*Q44*L40-L39)</f>
        <v>0.81115403048527424</v>
      </c>
      <c r="R34" s="138">
        <f>(K36*L40-L39)/(E34*R44*L40-L39)</f>
        <v>0.80584087566538831</v>
      </c>
      <c r="S34" s="138">
        <f>(K36*L40-L39)/(E34*S44*L40-L39)</f>
        <v>0.80302682965510308</v>
      </c>
      <c r="T34" s="138">
        <f>(K36*L40-L39)/(E34*T44*L40-L39)</f>
        <v>0.80153013238143056</v>
      </c>
      <c r="U34" s="138">
        <f>(K36*L40-L39)/(E34*U44*L40-L39)</f>
        <v>0.80073245055693532</v>
      </c>
      <c r="V34" s="138">
        <f t="shared" ref="V34:AC34" si="17">($K36*$L40-$L39)/($E34*V44*$L40-$L39)</f>
        <v>0.80030687181700233</v>
      </c>
      <c r="W34" s="138">
        <f t="shared" si="17"/>
        <v>0.80007969363685039</v>
      </c>
      <c r="X34" s="138">
        <f t="shared" si="17"/>
        <v>0.79995838888023973</v>
      </c>
      <c r="Y34" s="138">
        <f t="shared" si="17"/>
        <v>0.79989360677584209</v>
      </c>
      <c r="Z34" s="138">
        <f t="shared" si="17"/>
        <v>0.79985900747006755</v>
      </c>
      <c r="AA34" s="138">
        <f t="shared" si="17"/>
        <v>0.79984052762048341</v>
      </c>
      <c r="AB34" s="138">
        <f t="shared" si="17"/>
        <v>0.79983065711342982</v>
      </c>
      <c r="AC34" s="138">
        <f t="shared" si="17"/>
        <v>0.79982538498691136</v>
      </c>
      <c r="AD34" s="88">
        <f t="shared" si="11"/>
        <v>79.982538498691142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20</v>
      </c>
      <c r="K35" s="134"/>
      <c r="L35" s="165">
        <f>AD15</f>
        <v>20.017419317887818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WS_Tables!D87*1000000</f>
        <v>973600</v>
      </c>
      <c r="L36" s="219">
        <f>L35-J35</f>
        <v>1.7419317887817698E-2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</v>
      </c>
      <c r="Q40" s="74">
        <f t="shared" si="18"/>
        <v>1</v>
      </c>
      <c r="R40" s="74">
        <f t="shared" si="18"/>
        <v>1</v>
      </c>
      <c r="S40" s="74">
        <f t="shared" si="18"/>
        <v>1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</v>
      </c>
      <c r="X40" s="74">
        <f t="shared" si="18"/>
        <v>1</v>
      </c>
      <c r="Y40" s="74">
        <f t="shared" si="18"/>
        <v>1</v>
      </c>
      <c r="Z40" s="74">
        <f t="shared" si="18"/>
        <v>1</v>
      </c>
      <c r="AA40" s="74">
        <f t="shared" si="18"/>
        <v>1</v>
      </c>
      <c r="AB40" s="74">
        <f t="shared" si="18"/>
        <v>1.0000000000000002</v>
      </c>
      <c r="AC40" s="74">
        <f t="shared" si="18"/>
        <v>1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1.0102358976316992</v>
      </c>
      <c r="P44" s="30">
        <f t="shared" si="20"/>
        <v>1.0155102556391269</v>
      </c>
      <c r="Q44" s="30">
        <f t="shared" si="20"/>
        <v>1.0183165232834517</v>
      </c>
      <c r="R44" s="30">
        <f t="shared" si="20"/>
        <v>1.0198174686339079</v>
      </c>
      <c r="S44" s="30">
        <f t="shared" si="20"/>
        <v>1.0206204710975024</v>
      </c>
      <c r="T44" s="75">
        <f t="shared" si="20"/>
        <v>1.0210498582940077</v>
      </c>
      <c r="U44" s="75">
        <f t="shared" si="20"/>
        <v>1.0212793608073429</v>
      </c>
      <c r="V44" s="75">
        <f t="shared" si="20"/>
        <v>1.021401992008302</v>
      </c>
      <c r="W44" s="75">
        <f t="shared" si="20"/>
        <v>1.0214675071756156</v>
      </c>
      <c r="X44" s="75">
        <f t="shared" si="20"/>
        <v>1.0215025050943141</v>
      </c>
      <c r="Y44" s="75">
        <f t="shared" si="20"/>
        <v>1.0215211998787193</v>
      </c>
      <c r="Z44" s="75">
        <f t="shared" si="20"/>
        <v>1.0215311857681155</v>
      </c>
      <c r="AA44" s="75">
        <f t="shared" si="20"/>
        <v>1.0215365196895974</v>
      </c>
      <c r="AB44" s="75">
        <f t="shared" si="20"/>
        <v>1.0215393687590943</v>
      </c>
      <c r="AC44" s="75">
        <f t="shared" si="20"/>
        <v>1.0215408905592556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K2:L2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U3:U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B2:I2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8225" r:id="rId4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88"/>
  <sheetViews>
    <sheetView topLeftCell="A2" zoomScale="70" zoomScaleNormal="70" workbookViewId="0">
      <selection activeCell="M30" sqref="M30"/>
    </sheetView>
  </sheetViews>
  <sheetFormatPr defaultRowHeight="14.5" x14ac:dyDescent="0.35"/>
  <cols>
    <col min="1" max="1" width="1.7265625" customWidth="1"/>
    <col min="2" max="2" width="5.54296875" customWidth="1"/>
    <col min="3" max="3" width="14" customWidth="1"/>
    <col min="4" max="4" width="15.54296875" customWidth="1"/>
    <col min="5" max="5" width="9" customWidth="1"/>
    <col min="6" max="6" width="8.54296875" customWidth="1"/>
    <col min="8" max="8" width="10" customWidth="1"/>
    <col min="9" max="9" width="7.7265625" customWidth="1"/>
    <col min="10" max="10" width="8.1796875" customWidth="1"/>
    <col min="11" max="11" width="10.81640625" customWidth="1"/>
    <col min="12" max="12" width="8.81640625" customWidth="1"/>
    <col min="13" max="13" width="10.81640625" customWidth="1"/>
    <col min="14" max="14" width="10.36328125" customWidth="1"/>
    <col min="15" max="15" width="11.26953125" customWidth="1"/>
    <col min="16" max="16" width="10.81640625" customWidth="1"/>
    <col min="17" max="17" width="11.26953125" customWidth="1"/>
    <col min="18" max="18" width="9.26953125" customWidth="1"/>
    <col min="19" max="19" width="8.90625" customWidth="1"/>
    <col min="20" max="20" width="9.7265625" customWidth="1"/>
    <col min="21" max="21" width="8.6328125" customWidth="1"/>
    <col min="22" max="22" width="10.1796875" customWidth="1"/>
    <col min="23" max="23" width="9.7265625" customWidth="1"/>
    <col min="24" max="24" width="9.453125" customWidth="1"/>
    <col min="25" max="25" width="10.26953125" customWidth="1"/>
    <col min="26" max="26" width="11.54296875" customWidth="1"/>
    <col min="27" max="27" width="11.90625" customWidth="1"/>
    <col min="28" max="28" width="10.26953125" customWidth="1"/>
    <col min="29" max="29" width="10.08984375" customWidth="1"/>
    <col min="30" max="30" width="12" customWidth="1"/>
    <col min="31" max="31" width="9.7265625" customWidth="1"/>
    <col min="32" max="32" width="9.81640625" customWidth="1"/>
    <col min="33" max="33" width="10.26953125" customWidth="1"/>
    <col min="34" max="34" width="9.7265625" bestFit="1" customWidth="1"/>
    <col min="37" max="37" width="9.453125" customWidth="1"/>
  </cols>
  <sheetData>
    <row r="1" spans="2:36" ht="12" customHeight="1" thickBot="1" x14ac:dyDescent="0.4">
      <c r="F1" s="4"/>
      <c r="I1" s="5"/>
      <c r="K1" s="4"/>
    </row>
    <row r="2" spans="2:36" ht="15" thickBot="1" x14ac:dyDescent="0.4">
      <c r="B2" s="228" t="s">
        <v>77</v>
      </c>
      <c r="C2" s="229"/>
      <c r="D2" s="229"/>
      <c r="E2" s="229"/>
      <c r="F2" s="229"/>
      <c r="G2" s="229"/>
      <c r="H2" s="229"/>
      <c r="I2" s="230"/>
      <c r="J2" s="315" t="b">
        <v>0</v>
      </c>
      <c r="K2" s="231" t="s">
        <v>137</v>
      </c>
      <c r="L2" s="232"/>
      <c r="M2" s="187"/>
      <c r="N2" s="187"/>
      <c r="O2" s="187"/>
      <c r="P2" s="188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61"/>
      <c r="AE2" s="14"/>
      <c r="AF2" s="38"/>
    </row>
    <row r="3" spans="2:36" ht="14.25" customHeight="1" x14ac:dyDescent="0.35">
      <c r="B3" s="233" t="s">
        <v>2</v>
      </c>
      <c r="C3" s="233" t="s">
        <v>3</v>
      </c>
      <c r="D3" s="236" t="s">
        <v>8</v>
      </c>
      <c r="E3" s="226" t="s">
        <v>4</v>
      </c>
      <c r="F3" s="226" t="s">
        <v>46</v>
      </c>
      <c r="G3" s="226" t="s">
        <v>5</v>
      </c>
      <c r="H3" s="239" t="s">
        <v>6</v>
      </c>
      <c r="I3" s="241" t="s">
        <v>7</v>
      </c>
      <c r="J3" s="241" t="s">
        <v>75</v>
      </c>
      <c r="K3" s="241" t="s">
        <v>5</v>
      </c>
      <c r="L3" s="241" t="s">
        <v>46</v>
      </c>
      <c r="M3" s="226" t="s">
        <v>76</v>
      </c>
      <c r="N3" s="226" t="s">
        <v>47</v>
      </c>
      <c r="O3" s="226" t="s">
        <v>48</v>
      </c>
      <c r="P3" s="241" t="s">
        <v>49</v>
      </c>
      <c r="Q3" s="241" t="s">
        <v>50</v>
      </c>
      <c r="R3" s="241" t="s">
        <v>51</v>
      </c>
      <c r="S3" s="241" t="s">
        <v>52</v>
      </c>
      <c r="T3" s="241" t="s">
        <v>53</v>
      </c>
      <c r="U3" s="241" t="s">
        <v>54</v>
      </c>
      <c r="V3" s="241" t="s">
        <v>101</v>
      </c>
      <c r="W3" s="241" t="s">
        <v>102</v>
      </c>
      <c r="X3" s="241" t="s">
        <v>103</v>
      </c>
      <c r="Y3" s="241" t="s">
        <v>104</v>
      </c>
      <c r="Z3" s="241" t="s">
        <v>105</v>
      </c>
      <c r="AA3" s="241" t="s">
        <v>106</v>
      </c>
      <c r="AB3" s="241" t="s">
        <v>107</v>
      </c>
      <c r="AC3" s="241" t="s">
        <v>119</v>
      </c>
      <c r="AD3" s="241" t="s">
        <v>118</v>
      </c>
      <c r="AE3" s="45"/>
      <c r="AF3" s="109"/>
      <c r="AG3" s="109"/>
      <c r="AH3" s="109"/>
      <c r="AI3" s="109"/>
      <c r="AJ3" s="109"/>
    </row>
    <row r="4" spans="2:36" ht="23.25" customHeight="1" thickBot="1" x14ac:dyDescent="0.4">
      <c r="B4" s="234"/>
      <c r="C4" s="235"/>
      <c r="D4" s="237"/>
      <c r="E4" s="238"/>
      <c r="F4" s="238"/>
      <c r="G4" s="238"/>
      <c r="H4" s="240"/>
      <c r="I4" s="238"/>
      <c r="J4" s="242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45"/>
      <c r="AF4" s="109"/>
      <c r="AG4" s="109"/>
      <c r="AH4" s="109"/>
      <c r="AI4" s="109"/>
      <c r="AJ4" s="109"/>
    </row>
    <row r="5" spans="2:36" x14ac:dyDescent="0.35">
      <c r="B5" s="6">
        <v>1</v>
      </c>
      <c r="C5" s="7" t="s">
        <v>9</v>
      </c>
      <c r="D5" s="7" t="s">
        <v>10</v>
      </c>
      <c r="E5" s="92">
        <v>788000</v>
      </c>
      <c r="F5" s="316">
        <v>1014</v>
      </c>
      <c r="G5" s="317">
        <v>6.3924862831503502</v>
      </c>
      <c r="H5" s="8">
        <f>IF(G5=0,0,F5/G5)</f>
        <v>158.62372715178978</v>
      </c>
      <c r="I5" s="9">
        <f>H5/H$15</f>
        <v>1.9244390866268024</v>
      </c>
      <c r="J5" s="68">
        <v>1.9410000000000001</v>
      </c>
      <c r="K5" s="51">
        <v>0.01</v>
      </c>
      <c r="L5" s="101">
        <f>IF(J$2=TRUE,J5*K5*F$15/K$15,I5*K5*F$15/K$15)</f>
        <v>0.15189597710745353</v>
      </c>
      <c r="M5" s="77">
        <f t="shared" ref="M5:M33" si="0">L5/E5/L$40</f>
        <v>1.9275365952694059E-7</v>
      </c>
      <c r="N5" s="85">
        <f t="shared" ref="N5:N32" si="1">(1-N$34)-(1-N$34)*(1-M5)</f>
        <v>2.7781247580183077E-8</v>
      </c>
      <c r="O5" s="35">
        <f t="shared" ref="O5:O23" si="2">(1-O$34)-(1-O$34)*(1-M5)</f>
        <v>3.7775738204182119E-8</v>
      </c>
      <c r="P5" s="35">
        <f>(1-P$34)-(1-P$34)*(1-M5)</f>
        <v>4.2749965345478813E-8</v>
      </c>
      <c r="Q5" s="35">
        <f>(1-Q$34)-(1-Q$34)*(1-M5)</f>
        <v>4.5343417298671085E-8</v>
      </c>
      <c r="R5" s="139">
        <f>(1-R$34)-(1-R$34)*(1-M5)</f>
        <v>4.6708028944575375E-8</v>
      </c>
      <c r="S5" s="139">
        <f>(1-S$34)-(1-S$34)*(1-M5)</f>
        <v>4.7427095306584732E-8</v>
      </c>
      <c r="T5" s="85">
        <f>(1-T$34)-(1-T$34)*(1-M5)</f>
        <v>4.7805963715452648E-8</v>
      </c>
      <c r="U5" s="85">
        <f t="shared" ref="U5:U33" si="3">(1-U$34)-(1-U$34)*(1-M5)</f>
        <v>4.8005530134398455E-8</v>
      </c>
      <c r="V5" s="85">
        <f t="shared" ref="V5:V33" si="4">(1-V$34)-(1-V$34)*(1-M5)</f>
        <v>4.8110628592112903E-8</v>
      </c>
      <c r="W5" s="85">
        <f t="shared" ref="W5:AC20" si="5">(1-W$34)-(1-W$34)*(1-$M5)</f>
        <v>4.8165969990243696E-8</v>
      </c>
      <c r="X5" s="85">
        <f t="shared" si="5"/>
        <v>4.8195108903748007E-8</v>
      </c>
      <c r="Y5" s="85">
        <f t="shared" si="5"/>
        <v>4.8210450798169546E-8</v>
      </c>
      <c r="Z5" s="85">
        <f t="shared" si="5"/>
        <v>4.8218528281296358E-8</v>
      </c>
      <c r="AA5" s="85">
        <f t="shared" si="5"/>
        <v>4.8222781046103336E-8</v>
      </c>
      <c r="AB5" s="85">
        <f t="shared" si="5"/>
        <v>4.8225020032877097E-8</v>
      </c>
      <c r="AC5" s="85">
        <f t="shared" si="5"/>
        <v>4.8226198867684644E-8</v>
      </c>
      <c r="AD5" s="140">
        <f>100*AC5</f>
        <v>4.8226198867684644E-6</v>
      </c>
      <c r="AE5" s="45"/>
      <c r="AF5" s="109"/>
      <c r="AG5" s="109"/>
      <c r="AH5" s="109"/>
      <c r="AI5" s="109"/>
      <c r="AJ5" s="109"/>
    </row>
    <row r="6" spans="2:36" ht="16.5" customHeight="1" x14ac:dyDescent="0.35">
      <c r="B6" s="10">
        <v>2</v>
      </c>
      <c r="C6" s="45" t="s">
        <v>80</v>
      </c>
      <c r="D6" s="89" t="s">
        <v>120</v>
      </c>
      <c r="E6" s="14">
        <v>793800</v>
      </c>
      <c r="F6" s="316"/>
      <c r="G6" s="317"/>
      <c r="H6" s="8"/>
      <c r="I6" s="9"/>
      <c r="J6" s="68">
        <v>1.109</v>
      </c>
      <c r="K6" s="52">
        <v>0.01</v>
      </c>
      <c r="L6" s="115">
        <f t="shared" ref="L6:L33" si="6">IF(J$2=TRUE,J6*K6*F$15/K$15,I6*K6*F$15/K$15)</f>
        <v>0</v>
      </c>
      <c r="M6" s="124">
        <f t="shared" si="0"/>
        <v>0</v>
      </c>
      <c r="N6" s="125">
        <f t="shared" si="1"/>
        <v>0</v>
      </c>
      <c r="O6" s="126">
        <f t="shared" si="2"/>
        <v>0</v>
      </c>
      <c r="P6" s="126">
        <f t="shared" ref="P6:P33" si="7">(1-P$34)-(1-P$34)*(1-M6)</f>
        <v>0</v>
      </c>
      <c r="Q6" s="126">
        <f t="shared" ref="Q6:Q33" si="8">(1-Q$34)-(1-Q$34)*(1-M6)</f>
        <v>0</v>
      </c>
      <c r="R6" s="135">
        <f t="shared" ref="R6:R33" si="9">(1-R$34)-(1-R$34)*(1-M6)</f>
        <v>0</v>
      </c>
      <c r="S6" s="135">
        <f t="shared" ref="S6:S33" si="10">(1-S$34)-(1-S$34)*(1-M6)</f>
        <v>0</v>
      </c>
      <c r="T6" s="135">
        <f>(1-T$34)-(1-T$34)*(1-M6)</f>
        <v>0</v>
      </c>
      <c r="U6" s="135">
        <f t="shared" si="3"/>
        <v>0</v>
      </c>
      <c r="V6" s="136">
        <f t="shared" si="4"/>
        <v>0</v>
      </c>
      <c r="W6" s="136">
        <f t="shared" si="5"/>
        <v>0</v>
      </c>
      <c r="X6" s="136">
        <f t="shared" si="5"/>
        <v>0</v>
      </c>
      <c r="Y6" s="136">
        <f t="shared" si="5"/>
        <v>0</v>
      </c>
      <c r="Z6" s="136">
        <f t="shared" si="5"/>
        <v>0</v>
      </c>
      <c r="AA6" s="136">
        <f t="shared" si="5"/>
        <v>0</v>
      </c>
      <c r="AB6" s="136">
        <f t="shared" si="5"/>
        <v>0</v>
      </c>
      <c r="AC6" s="136">
        <f t="shared" si="5"/>
        <v>0</v>
      </c>
      <c r="AD6" s="86">
        <f t="shared" ref="AD6:AD34" si="11">100*AC6</f>
        <v>0</v>
      </c>
      <c r="AE6" s="45"/>
      <c r="AF6" s="109"/>
      <c r="AG6" s="109"/>
      <c r="AH6" s="109"/>
      <c r="AI6" s="109"/>
      <c r="AJ6" s="109"/>
    </row>
    <row r="7" spans="2:36" x14ac:dyDescent="0.35">
      <c r="B7" s="10">
        <v>3</v>
      </c>
      <c r="C7" s="11" t="s">
        <v>13</v>
      </c>
      <c r="D7" s="89" t="s">
        <v>14</v>
      </c>
      <c r="E7" s="14">
        <v>916800</v>
      </c>
      <c r="F7" s="316"/>
      <c r="G7" s="317"/>
      <c r="H7" s="8"/>
      <c r="I7" s="9"/>
      <c r="J7" s="68">
        <v>1.321</v>
      </c>
      <c r="K7" s="52">
        <v>0.01</v>
      </c>
      <c r="L7" s="115">
        <f t="shared" si="6"/>
        <v>0</v>
      </c>
      <c r="M7" s="124">
        <f t="shared" si="0"/>
        <v>0</v>
      </c>
      <c r="N7" s="125">
        <f t="shared" si="1"/>
        <v>0</v>
      </c>
      <c r="O7" s="126">
        <f t="shared" si="2"/>
        <v>0</v>
      </c>
      <c r="P7" s="126">
        <f t="shared" si="7"/>
        <v>0</v>
      </c>
      <c r="Q7" s="126">
        <f t="shared" si="8"/>
        <v>0</v>
      </c>
      <c r="R7" s="135">
        <f t="shared" si="9"/>
        <v>0</v>
      </c>
      <c r="S7" s="135">
        <f t="shared" si="10"/>
        <v>0</v>
      </c>
      <c r="T7" s="135">
        <f>(1-T$34)-(1-T$34)*(1-M7)</f>
        <v>0</v>
      </c>
      <c r="U7" s="135">
        <f t="shared" si="3"/>
        <v>0</v>
      </c>
      <c r="V7" s="135">
        <f t="shared" si="4"/>
        <v>0</v>
      </c>
      <c r="W7" s="135">
        <f t="shared" si="5"/>
        <v>0</v>
      </c>
      <c r="X7" s="135">
        <f t="shared" si="5"/>
        <v>0</v>
      </c>
      <c r="Y7" s="135">
        <f t="shared" si="5"/>
        <v>0</v>
      </c>
      <c r="Z7" s="135">
        <f t="shared" si="5"/>
        <v>0</v>
      </c>
      <c r="AA7" s="135">
        <f t="shared" si="5"/>
        <v>0</v>
      </c>
      <c r="AB7" s="135">
        <f t="shared" si="5"/>
        <v>0</v>
      </c>
      <c r="AC7" s="135">
        <f t="shared" si="5"/>
        <v>0</v>
      </c>
      <c r="AD7" s="86">
        <f t="shared" si="11"/>
        <v>0</v>
      </c>
      <c r="AE7" s="45"/>
      <c r="AF7" s="109"/>
      <c r="AG7" s="109"/>
      <c r="AH7" s="109"/>
      <c r="AI7" s="109"/>
      <c r="AJ7" s="109"/>
    </row>
    <row r="8" spans="2:36" x14ac:dyDescent="0.35">
      <c r="B8" s="10">
        <v>4</v>
      </c>
      <c r="C8" s="11" t="s">
        <v>11</v>
      </c>
      <c r="D8" s="89" t="s">
        <v>12</v>
      </c>
      <c r="E8" s="14">
        <v>789900</v>
      </c>
      <c r="F8" s="316">
        <v>1027</v>
      </c>
      <c r="G8" s="317">
        <v>10.579071411819699</v>
      </c>
      <c r="H8" s="8">
        <f t="shared" ref="H8:H33" si="12">IF(G8=0,0,F8/G8)</f>
        <v>97.078463696970772</v>
      </c>
      <c r="I8" s="9">
        <f>H8/H$15</f>
        <v>1.1777657312853256</v>
      </c>
      <c r="J8" s="68">
        <v>1.3</v>
      </c>
      <c r="K8" s="52">
        <v>0.01</v>
      </c>
      <c r="L8" s="115">
        <f t="shared" si="6"/>
        <v>9.2961049170350737E-2</v>
      </c>
      <c r="M8" s="124">
        <f t="shared" si="0"/>
        <v>1.1768239015177109E-7</v>
      </c>
      <c r="N8" s="125">
        <f t="shared" si="1"/>
        <v>1.6961356930078608E-8</v>
      </c>
      <c r="O8" s="126">
        <f t="shared" si="2"/>
        <v>2.3063319143368233E-8</v>
      </c>
      <c r="P8" s="126">
        <f t="shared" si="7"/>
        <v>2.6100246880433886E-8</v>
      </c>
      <c r="Q8" s="126">
        <f t="shared" si="8"/>
        <v>2.7683633802011443E-8</v>
      </c>
      <c r="R8" s="135">
        <f t="shared" si="9"/>
        <v>2.8516773692421893E-8</v>
      </c>
      <c r="S8" s="135">
        <f t="shared" si="10"/>
        <v>2.8955787129136823E-8</v>
      </c>
      <c r="T8" s="135">
        <f>(1-T$34)-(1-T$34)*(1-M8)</f>
        <v>2.9187098654626098E-8</v>
      </c>
      <c r="U8" s="135">
        <f t="shared" si="3"/>
        <v>2.9308940441286069E-8</v>
      </c>
      <c r="V8" s="135">
        <f t="shared" si="4"/>
        <v>2.937310647488367E-8</v>
      </c>
      <c r="W8" s="135">
        <f t="shared" si="5"/>
        <v>2.9406894225258995E-8</v>
      </c>
      <c r="X8" s="135">
        <f t="shared" si="5"/>
        <v>2.9424684466761164E-8</v>
      </c>
      <c r="Y8" s="135">
        <f t="shared" si="5"/>
        <v>2.9434051196375322E-8</v>
      </c>
      <c r="Z8" s="135">
        <f t="shared" si="5"/>
        <v>2.9438982751539555E-8</v>
      </c>
      <c r="AA8" s="135">
        <f t="shared" si="5"/>
        <v>2.9441579174616095E-8</v>
      </c>
      <c r="AB8" s="135">
        <f t="shared" si="5"/>
        <v>2.9442946192226316E-8</v>
      </c>
      <c r="AC8" s="135">
        <f t="shared" si="5"/>
        <v>2.9443665894302029E-8</v>
      </c>
      <c r="AD8" s="86">
        <f t="shared" si="11"/>
        <v>2.9443665894302029E-6</v>
      </c>
      <c r="AE8" s="45"/>
      <c r="AF8" s="109"/>
      <c r="AG8" s="109"/>
      <c r="AH8" s="109"/>
      <c r="AI8" s="109"/>
      <c r="AJ8" s="109"/>
    </row>
    <row r="9" spans="2:36" x14ac:dyDescent="0.35">
      <c r="B9" s="10">
        <v>5</v>
      </c>
      <c r="C9" s="45" t="s">
        <v>81</v>
      </c>
      <c r="D9" s="89" t="s">
        <v>14</v>
      </c>
      <c r="E9" s="14">
        <v>917000</v>
      </c>
      <c r="F9" s="316">
        <v>1196</v>
      </c>
      <c r="G9" s="317">
        <v>7.0182611198759401</v>
      </c>
      <c r="H9" s="8">
        <f t="shared" si="12"/>
        <v>170.41258220115088</v>
      </c>
      <c r="I9" s="9">
        <f>H9/H$15</f>
        <v>2.0674626673415508</v>
      </c>
      <c r="J9" s="68">
        <v>1.1659999999999999</v>
      </c>
      <c r="K9" s="52">
        <v>0.01</v>
      </c>
      <c r="L9" s="115">
        <f t="shared" si="6"/>
        <v>0.16318482833326861</v>
      </c>
      <c r="M9" s="124">
        <f t="shared" si="0"/>
        <v>1.7794796300311666E-7</v>
      </c>
      <c r="N9" s="125">
        <f t="shared" si="1"/>
        <v>2.5647328483202614E-8</v>
      </c>
      <c r="O9" s="126">
        <f t="shared" si="2"/>
        <v>3.4874127335937644E-8</v>
      </c>
      <c r="P9" s="126">
        <f t="shared" si="7"/>
        <v>3.9466276663402411E-8</v>
      </c>
      <c r="Q9" s="126">
        <f t="shared" si="8"/>
        <v>4.1860521687864249E-8</v>
      </c>
      <c r="R9" s="135">
        <f t="shared" si="9"/>
        <v>4.3120315484923566E-8</v>
      </c>
      <c r="S9" s="135">
        <f t="shared" si="10"/>
        <v>4.378414927841412E-8</v>
      </c>
      <c r="T9" s="135">
        <f t="shared" ref="T9:T33" si="13">(1-T$34)-(1-T$34)*(1-M9)</f>
        <v>4.4133916243804805E-8</v>
      </c>
      <c r="U9" s="135">
        <f t="shared" si="3"/>
        <v>4.4318153674671734E-8</v>
      </c>
      <c r="V9" s="135">
        <f t="shared" si="4"/>
        <v>4.4415179367707225E-8</v>
      </c>
      <c r="W9" s="135">
        <f t="shared" si="5"/>
        <v>4.4466269916165757E-8</v>
      </c>
      <c r="X9" s="135">
        <f t="shared" si="5"/>
        <v>4.4493170592296849E-8</v>
      </c>
      <c r="Y9" s="135">
        <f t="shared" si="5"/>
        <v>4.4507334096000051E-8</v>
      </c>
      <c r="Z9" s="135">
        <f t="shared" si="5"/>
        <v>4.4514791130989551E-8</v>
      </c>
      <c r="AA9" s="135">
        <f t="shared" si="5"/>
        <v>4.4518717212671532E-8</v>
      </c>
      <c r="AB9" s="135">
        <f t="shared" si="5"/>
        <v>4.452078422589878E-8</v>
      </c>
      <c r="AC9" s="135">
        <f t="shared" si="5"/>
        <v>4.4521872522018668E-8</v>
      </c>
      <c r="AD9" s="86">
        <f t="shared" si="11"/>
        <v>4.4521872522018668E-6</v>
      </c>
      <c r="AE9" s="45"/>
      <c r="AF9" s="109"/>
      <c r="AG9" s="109"/>
      <c r="AH9" s="109"/>
      <c r="AI9" s="109"/>
      <c r="AJ9" s="109"/>
    </row>
    <row r="10" spans="2:36" x14ac:dyDescent="0.35">
      <c r="B10" s="10">
        <v>6</v>
      </c>
      <c r="C10" s="11" t="s">
        <v>15</v>
      </c>
      <c r="D10" s="89" t="s">
        <v>16</v>
      </c>
      <c r="E10" s="14">
        <v>932000</v>
      </c>
      <c r="F10" s="318"/>
      <c r="G10" s="319"/>
      <c r="H10" s="8"/>
      <c r="I10" s="9"/>
      <c r="J10" s="69">
        <v>1.5409999999999999</v>
      </c>
      <c r="K10" s="72">
        <v>0.01</v>
      </c>
      <c r="L10" s="115">
        <f t="shared" si="6"/>
        <v>0</v>
      </c>
      <c r="M10" s="124">
        <f t="shared" si="0"/>
        <v>0</v>
      </c>
      <c r="N10" s="125">
        <f t="shared" si="1"/>
        <v>0</v>
      </c>
      <c r="O10" s="126">
        <f t="shared" si="2"/>
        <v>0</v>
      </c>
      <c r="P10" s="126">
        <f t="shared" si="7"/>
        <v>0</v>
      </c>
      <c r="Q10" s="126">
        <f t="shared" si="8"/>
        <v>0</v>
      </c>
      <c r="R10" s="135">
        <f t="shared" si="9"/>
        <v>0</v>
      </c>
      <c r="S10" s="135">
        <f t="shared" si="10"/>
        <v>0</v>
      </c>
      <c r="T10" s="135">
        <f t="shared" si="13"/>
        <v>0</v>
      </c>
      <c r="U10" s="135">
        <f t="shared" si="3"/>
        <v>0</v>
      </c>
      <c r="V10" s="135">
        <f t="shared" si="4"/>
        <v>0</v>
      </c>
      <c r="W10" s="135">
        <f t="shared" si="5"/>
        <v>0</v>
      </c>
      <c r="X10" s="135">
        <f t="shared" si="5"/>
        <v>0</v>
      </c>
      <c r="Y10" s="135">
        <f t="shared" si="5"/>
        <v>0</v>
      </c>
      <c r="Z10" s="135">
        <f t="shared" si="5"/>
        <v>0</v>
      </c>
      <c r="AA10" s="135">
        <f t="shared" si="5"/>
        <v>0</v>
      </c>
      <c r="AB10" s="135">
        <f t="shared" si="5"/>
        <v>0</v>
      </c>
      <c r="AC10" s="135">
        <f t="shared" si="5"/>
        <v>0</v>
      </c>
      <c r="AD10" s="86">
        <f t="shared" si="11"/>
        <v>0</v>
      </c>
      <c r="AE10" s="45"/>
      <c r="AF10" s="109"/>
      <c r="AG10" s="109"/>
      <c r="AH10" s="109"/>
      <c r="AI10" s="109"/>
      <c r="AJ10" s="109"/>
    </row>
    <row r="11" spans="2:36" x14ac:dyDescent="0.35">
      <c r="B11" s="10">
        <v>7</v>
      </c>
      <c r="C11" s="11" t="s">
        <v>17</v>
      </c>
      <c r="D11" s="89" t="s">
        <v>18</v>
      </c>
      <c r="E11" s="14">
        <v>902000</v>
      </c>
      <c r="F11" s="316">
        <v>3511</v>
      </c>
      <c r="G11" s="317">
        <v>37.395270326579002</v>
      </c>
      <c r="H11" s="8">
        <f t="shared" si="12"/>
        <v>93.888878709469509</v>
      </c>
      <c r="I11" s="9">
        <f t="shared" ref="I11:I33" si="14">H11/H$15</f>
        <v>1.1390693639115355</v>
      </c>
      <c r="J11" s="68">
        <v>1.085</v>
      </c>
      <c r="K11" s="52">
        <v>0.01</v>
      </c>
      <c r="L11" s="115">
        <f t="shared" si="6"/>
        <v>8.9906744893537491E-2</v>
      </c>
      <c r="M11" s="124">
        <f t="shared" si="0"/>
        <v>9.9670884954943339E-8</v>
      </c>
      <c r="N11" s="125">
        <f t="shared" si="1"/>
        <v>1.4365390210713258E-8</v>
      </c>
      <c r="O11" s="126">
        <f t="shared" si="2"/>
        <v>1.953343592431267E-8</v>
      </c>
      <c r="P11" s="126">
        <f t="shared" si="7"/>
        <v>2.210555632986555E-8</v>
      </c>
      <c r="Q11" s="126">
        <f t="shared" si="8"/>
        <v>2.344660299247181E-8</v>
      </c>
      <c r="R11" s="135">
        <f t="shared" si="9"/>
        <v>2.4152229299856387E-8</v>
      </c>
      <c r="S11" s="135">
        <f t="shared" si="10"/>
        <v>2.4524050928897978E-8</v>
      </c>
      <c r="T11" s="135">
        <f t="shared" si="13"/>
        <v>2.4719959773600308E-8</v>
      </c>
      <c r="U11" s="135">
        <f t="shared" si="3"/>
        <v>2.4823153477182558E-8</v>
      </c>
      <c r="V11" s="135">
        <f t="shared" si="4"/>
        <v>2.4877498783215657E-8</v>
      </c>
      <c r="W11" s="135">
        <f t="shared" si="5"/>
        <v>2.4906115253520156E-8</v>
      </c>
      <c r="X11" s="135">
        <f t="shared" si="5"/>
        <v>2.4921182673054432E-8</v>
      </c>
      <c r="Y11" s="135">
        <f t="shared" si="5"/>
        <v>2.4929115771676891E-8</v>
      </c>
      <c r="Z11" s="135">
        <f t="shared" si="5"/>
        <v>2.4933292597228984E-8</v>
      </c>
      <c r="AA11" s="135">
        <f t="shared" si="5"/>
        <v>2.4935491615973859E-8</v>
      </c>
      <c r="AB11" s="135">
        <f t="shared" si="5"/>
        <v>2.493664941205509E-8</v>
      </c>
      <c r="AC11" s="135">
        <f t="shared" si="5"/>
        <v>2.493725898000676E-8</v>
      </c>
      <c r="AD11" s="86">
        <f t="shared" si="11"/>
        <v>2.493725898000676E-6</v>
      </c>
      <c r="AE11" s="45"/>
      <c r="AF11" s="109"/>
      <c r="AG11" s="109"/>
      <c r="AH11" s="109"/>
      <c r="AI11" s="109"/>
      <c r="AJ11" s="109"/>
    </row>
    <row r="12" spans="2:36" x14ac:dyDescent="0.35">
      <c r="B12" s="10">
        <v>8</v>
      </c>
      <c r="C12" s="11" t="s">
        <v>19</v>
      </c>
      <c r="D12" s="89" t="s">
        <v>20</v>
      </c>
      <c r="E12" s="14">
        <v>805000</v>
      </c>
      <c r="F12" s="316">
        <v>1053</v>
      </c>
      <c r="G12" s="317">
        <v>13.2796002643699</v>
      </c>
      <c r="H12" s="8">
        <f t="shared" si="12"/>
        <v>79.294555486378073</v>
      </c>
      <c r="I12" s="9">
        <f t="shared" si="14"/>
        <v>0.96200955982241232</v>
      </c>
      <c r="J12" s="68">
        <v>0.9</v>
      </c>
      <c r="K12" s="52">
        <v>0.01</v>
      </c>
      <c r="L12" s="115">
        <f t="shared" si="6"/>
        <v>7.5931414556782997E-2</v>
      </c>
      <c r="M12" s="124">
        <f t="shared" si="0"/>
        <v>9.4320954685151379E-8</v>
      </c>
      <c r="N12" s="125">
        <f t="shared" si="1"/>
        <v>1.3594314118847706E-8</v>
      </c>
      <c r="O12" s="126">
        <f t="shared" si="2"/>
        <v>1.8484960034870213E-8</v>
      </c>
      <c r="P12" s="126">
        <f t="shared" si="7"/>
        <v>2.0919019405596373E-8</v>
      </c>
      <c r="Q12" s="126">
        <f t="shared" si="8"/>
        <v>2.2188084120022822E-8</v>
      </c>
      <c r="R12" s="135">
        <f t="shared" si="9"/>
        <v>2.2855835224433463E-8</v>
      </c>
      <c r="S12" s="135">
        <f t="shared" si="10"/>
        <v>2.3207698984784031E-8</v>
      </c>
      <c r="T12" s="135">
        <f t="shared" si="13"/>
        <v>2.3393092241086322E-8</v>
      </c>
      <c r="U12" s="135">
        <f t="shared" si="3"/>
        <v>2.3490746930976414E-8</v>
      </c>
      <c r="V12" s="135">
        <f t="shared" si="4"/>
        <v>2.3542175181523461E-8</v>
      </c>
      <c r="W12" s="135">
        <f t="shared" si="5"/>
        <v>2.3569255630517816E-8</v>
      </c>
      <c r="X12" s="135">
        <f t="shared" si="5"/>
        <v>2.3583514308089804E-8</v>
      </c>
      <c r="Y12" s="135">
        <f t="shared" si="5"/>
        <v>2.3591021636182319E-8</v>
      </c>
      <c r="Z12" s="135">
        <f t="shared" si="5"/>
        <v>2.3594974196683438E-8</v>
      </c>
      <c r="AA12" s="135">
        <f t="shared" si="5"/>
        <v>2.3597055198720795E-8</v>
      </c>
      <c r="AB12" s="135">
        <f t="shared" si="5"/>
        <v>2.3598150822312647E-8</v>
      </c>
      <c r="AC12" s="135">
        <f t="shared" si="5"/>
        <v>2.3598727694196242E-8</v>
      </c>
      <c r="AD12" s="86">
        <f t="shared" si="11"/>
        <v>2.3598727694196242E-6</v>
      </c>
      <c r="AF12" s="109"/>
      <c r="AG12" s="109"/>
      <c r="AH12" s="109"/>
      <c r="AI12" s="109"/>
      <c r="AJ12" s="109"/>
    </row>
    <row r="13" spans="2:36" x14ac:dyDescent="0.35">
      <c r="B13" s="10">
        <v>9</v>
      </c>
      <c r="C13" s="11" t="s">
        <v>21</v>
      </c>
      <c r="D13" s="89" t="s">
        <v>22</v>
      </c>
      <c r="E13" s="14">
        <v>792800</v>
      </c>
      <c r="F13" s="316">
        <v>6185</v>
      </c>
      <c r="G13" s="317">
        <v>44.380593937650602</v>
      </c>
      <c r="H13" s="8">
        <f t="shared" si="12"/>
        <v>139.36271354748388</v>
      </c>
      <c r="I13" s="9">
        <f t="shared" si="14"/>
        <v>1.6907625232668508</v>
      </c>
      <c r="J13" s="68">
        <v>1.347</v>
      </c>
      <c r="K13" s="52">
        <v>0.01</v>
      </c>
      <c r="L13" s="115">
        <f t="shared" si="6"/>
        <v>0.13345188596145255</v>
      </c>
      <c r="M13" s="124">
        <f t="shared" si="0"/>
        <v>1.6832307323063772E-7</v>
      </c>
      <c r="N13" s="125">
        <f t="shared" si="1"/>
        <v>2.426010994871497E-8</v>
      </c>
      <c r="O13" s="126">
        <f t="shared" si="2"/>
        <v>3.2987847620180588E-8</v>
      </c>
      <c r="P13" s="126">
        <f t="shared" si="7"/>
        <v>3.7331615743152469E-8</v>
      </c>
      <c r="Q13" s="126">
        <f t="shared" si="8"/>
        <v>3.9596360301707989E-8</v>
      </c>
      <c r="R13" s="135">
        <f t="shared" si="9"/>
        <v>4.078801407736421E-8</v>
      </c>
      <c r="S13" s="135">
        <f t="shared" si="10"/>
        <v>4.1415942286793239E-8</v>
      </c>
      <c r="T13" s="135">
        <f t="shared" si="13"/>
        <v>4.1746790968577585E-8</v>
      </c>
      <c r="U13" s="135">
        <f t="shared" si="3"/>
        <v>4.1921063342886811E-8</v>
      </c>
      <c r="V13" s="135">
        <f t="shared" si="4"/>
        <v>4.2012841067196049E-8</v>
      </c>
      <c r="W13" s="135">
        <f t="shared" si="5"/>
        <v>4.2061168215035138E-8</v>
      </c>
      <c r="X13" s="135">
        <f t="shared" si="5"/>
        <v>4.2086613916136884E-8</v>
      </c>
      <c r="Y13" s="135">
        <f t="shared" si="5"/>
        <v>4.2100011310441943E-8</v>
      </c>
      <c r="Z13" s="135">
        <f t="shared" si="5"/>
        <v>4.2107065001406596E-8</v>
      </c>
      <c r="AA13" s="135">
        <f t="shared" si="5"/>
        <v>4.2110778752935119E-8</v>
      </c>
      <c r="AB13" s="135">
        <f t="shared" si="5"/>
        <v>4.2112733966703786E-8</v>
      </c>
      <c r="AC13" s="135">
        <f t="shared" si="5"/>
        <v>4.2113763365492218E-8</v>
      </c>
      <c r="AD13" s="86">
        <f t="shared" si="11"/>
        <v>4.2113763365492218E-6</v>
      </c>
      <c r="AE13" s="45"/>
      <c r="AF13" s="109"/>
      <c r="AG13" s="109"/>
      <c r="AH13" s="109"/>
      <c r="AI13" s="109"/>
      <c r="AJ13" s="109"/>
    </row>
    <row r="14" spans="2:36" ht="13.5" customHeight="1" x14ac:dyDescent="0.35">
      <c r="B14" s="10">
        <v>10</v>
      </c>
      <c r="C14" s="11" t="s">
        <v>23</v>
      </c>
      <c r="D14" s="89" t="s">
        <v>24</v>
      </c>
      <c r="E14" s="14">
        <v>785000</v>
      </c>
      <c r="F14" s="316">
        <v>1027</v>
      </c>
      <c r="G14" s="317">
        <v>10.802822142681901</v>
      </c>
      <c r="H14" s="8">
        <f t="shared" si="12"/>
        <v>95.067750485526162</v>
      </c>
      <c r="I14" s="9">
        <f t="shared" si="14"/>
        <v>1.1533715554228574</v>
      </c>
      <c r="J14" s="68">
        <v>0.86099999999999999</v>
      </c>
      <c r="K14" s="52">
        <v>0.01</v>
      </c>
      <c r="L14" s="115">
        <f t="shared" si="6"/>
        <v>9.1035616869526131E-2</v>
      </c>
      <c r="M14" s="124">
        <f t="shared" si="0"/>
        <v>1.1596428652223731E-7</v>
      </c>
      <c r="N14" s="125">
        <f t="shared" si="1"/>
        <v>1.6713729650286169E-8</v>
      </c>
      <c r="O14" s="126">
        <f t="shared" si="2"/>
        <v>2.2726606291323392E-8</v>
      </c>
      <c r="P14" s="126">
        <f t="shared" si="7"/>
        <v>2.5719196411477796E-8</v>
      </c>
      <c r="Q14" s="126">
        <f t="shared" si="8"/>
        <v>2.7279466685570242E-8</v>
      </c>
      <c r="R14" s="135">
        <f t="shared" si="9"/>
        <v>2.8100443139056352E-8</v>
      </c>
      <c r="S14" s="135">
        <f t="shared" si="10"/>
        <v>2.853304720273897E-8</v>
      </c>
      <c r="T14" s="135">
        <f t="shared" si="13"/>
        <v>2.8760981707343092E-8</v>
      </c>
      <c r="U14" s="135">
        <f t="shared" si="3"/>
        <v>2.8881044666917433E-8</v>
      </c>
      <c r="V14" s="135">
        <f t="shared" si="4"/>
        <v>2.8944273922082431E-8</v>
      </c>
      <c r="W14" s="135">
        <f t="shared" si="5"/>
        <v>2.8977568372612339E-8</v>
      </c>
      <c r="X14" s="135">
        <f t="shared" si="5"/>
        <v>2.8995098877437897E-8</v>
      </c>
      <c r="Y14" s="135">
        <f t="shared" si="5"/>
        <v>2.9004328883086572E-8</v>
      </c>
      <c r="Z14" s="135">
        <f t="shared" si="5"/>
        <v>2.9009188440287659E-8</v>
      </c>
      <c r="AA14" s="135">
        <f t="shared" si="5"/>
        <v>2.9011746949247907E-8</v>
      </c>
      <c r="AB14" s="135">
        <f t="shared" si="5"/>
        <v>2.9013093982843685E-8</v>
      </c>
      <c r="AC14" s="135">
        <f t="shared" si="5"/>
        <v>2.9013803193311816E-8</v>
      </c>
      <c r="AD14" s="86">
        <f t="shared" si="11"/>
        <v>2.9013803193311816E-6</v>
      </c>
      <c r="AE14" s="45"/>
      <c r="AF14" s="109"/>
      <c r="AG14" s="109"/>
      <c r="AH14" s="109"/>
      <c r="AI14" s="109"/>
      <c r="AJ14" s="109"/>
    </row>
    <row r="15" spans="2:36" ht="13.5" customHeight="1" x14ac:dyDescent="0.35">
      <c r="B15" s="10">
        <v>11</v>
      </c>
      <c r="C15" s="12" t="s">
        <v>25</v>
      </c>
      <c r="D15" s="89" t="s">
        <v>26</v>
      </c>
      <c r="E15" s="14">
        <v>789270</v>
      </c>
      <c r="F15" s="316">
        <v>789300</v>
      </c>
      <c r="G15" s="320">
        <v>9575.8673582358606</v>
      </c>
      <c r="H15" s="8">
        <f t="shared" si="12"/>
        <v>82.425953751453264</v>
      </c>
      <c r="I15" s="9">
        <f t="shared" si="14"/>
        <v>1</v>
      </c>
      <c r="J15" s="68">
        <v>1</v>
      </c>
      <c r="K15" s="52">
        <v>100000</v>
      </c>
      <c r="L15" s="141">
        <f t="shared" si="6"/>
        <v>789300</v>
      </c>
      <c r="M15" s="142">
        <f t="shared" si="0"/>
        <v>0.99999789266880612</v>
      </c>
      <c r="N15" s="129">
        <f t="shared" si="1"/>
        <v>0.14412794612363011</v>
      </c>
      <c r="O15" s="130">
        <f t="shared" si="2"/>
        <v>0.19597894381116251</v>
      </c>
      <c r="P15" s="130">
        <f t="shared" si="7"/>
        <v>0.22178502535442449</v>
      </c>
      <c r="Q15" s="130">
        <f t="shared" si="8"/>
        <v>0.23523974515961951</v>
      </c>
      <c r="R15" s="137">
        <f t="shared" si="9"/>
        <v>0.2423192930875257</v>
      </c>
      <c r="S15" s="137">
        <f t="shared" si="10"/>
        <v>0.24604977917210238</v>
      </c>
      <c r="T15" s="137">
        <f t="shared" si="13"/>
        <v>0.24801533257445127</v>
      </c>
      <c r="U15" s="137">
        <f t="shared" si="3"/>
        <v>0.24905067485048196</v>
      </c>
      <c r="V15" s="137">
        <f t="shared" si="4"/>
        <v>0.24959592120741364</v>
      </c>
      <c r="W15" s="137">
        <f t="shared" si="5"/>
        <v>0.24988303012084878</v>
      </c>
      <c r="X15" s="137">
        <f t="shared" si="5"/>
        <v>0.25003420151701106</v>
      </c>
      <c r="Y15" s="137">
        <f t="shared" si="5"/>
        <v>0.25011379467045958</v>
      </c>
      <c r="Z15" s="137">
        <f t="shared" si="5"/>
        <v>0.250155700338274</v>
      </c>
      <c r="AA15" s="137">
        <f t="shared" si="5"/>
        <v>0.25017776336146214</v>
      </c>
      <c r="AB15" s="137">
        <f t="shared" si="5"/>
        <v>0.25018937931157531</v>
      </c>
      <c r="AC15" s="137">
        <f t="shared" si="5"/>
        <v>0.25019549496850935</v>
      </c>
      <c r="AD15" s="87">
        <f t="shared" si="11"/>
        <v>25.019549496850935</v>
      </c>
      <c r="AE15" s="78"/>
      <c r="AF15" s="109"/>
      <c r="AG15" s="109"/>
      <c r="AH15" s="109"/>
      <c r="AI15" s="109"/>
      <c r="AJ15" s="109"/>
    </row>
    <row r="16" spans="2:36" ht="13.5" customHeight="1" x14ac:dyDescent="0.35">
      <c r="B16" s="10">
        <v>12</v>
      </c>
      <c r="C16" s="45" t="s">
        <v>29</v>
      </c>
      <c r="D16" s="89" t="s">
        <v>30</v>
      </c>
      <c r="E16" s="14">
        <v>990000</v>
      </c>
      <c r="F16" s="316"/>
      <c r="G16" s="317"/>
      <c r="H16" s="8"/>
      <c r="I16" s="9"/>
      <c r="J16" s="68">
        <v>2.0190000000000001</v>
      </c>
      <c r="K16" s="52">
        <v>0.01</v>
      </c>
      <c r="L16" s="115">
        <f t="shared" si="6"/>
        <v>0</v>
      </c>
      <c r="M16" s="124">
        <f t="shared" si="0"/>
        <v>0</v>
      </c>
      <c r="N16" s="125">
        <f t="shared" si="1"/>
        <v>0</v>
      </c>
      <c r="O16" s="126">
        <f t="shared" si="2"/>
        <v>0</v>
      </c>
      <c r="P16" s="126">
        <f t="shared" si="7"/>
        <v>0</v>
      </c>
      <c r="Q16" s="126">
        <f t="shared" si="8"/>
        <v>0</v>
      </c>
      <c r="R16" s="135">
        <f t="shared" si="9"/>
        <v>0</v>
      </c>
      <c r="S16" s="135">
        <f t="shared" si="10"/>
        <v>0</v>
      </c>
      <c r="T16" s="135">
        <f t="shared" si="13"/>
        <v>0</v>
      </c>
      <c r="U16" s="135">
        <f t="shared" si="3"/>
        <v>0</v>
      </c>
      <c r="V16" s="135">
        <f t="shared" si="4"/>
        <v>0</v>
      </c>
      <c r="W16" s="135">
        <f t="shared" si="5"/>
        <v>0</v>
      </c>
      <c r="X16" s="135">
        <f t="shared" si="5"/>
        <v>0</v>
      </c>
      <c r="Y16" s="135">
        <f t="shared" si="5"/>
        <v>0</v>
      </c>
      <c r="Z16" s="135">
        <f t="shared" si="5"/>
        <v>0</v>
      </c>
      <c r="AA16" s="135">
        <f t="shared" si="5"/>
        <v>0</v>
      </c>
      <c r="AB16" s="135">
        <f t="shared" si="5"/>
        <v>0</v>
      </c>
      <c r="AC16" s="135">
        <f t="shared" si="5"/>
        <v>0</v>
      </c>
      <c r="AD16" s="86">
        <f t="shared" si="11"/>
        <v>0</v>
      </c>
      <c r="AE16" s="45"/>
      <c r="AF16" s="109"/>
      <c r="AG16" s="109"/>
      <c r="AH16" s="109"/>
      <c r="AI16" s="109"/>
      <c r="AJ16" s="109"/>
    </row>
    <row r="17" spans="2:36" ht="13.5" customHeight="1" x14ac:dyDescent="0.35">
      <c r="B17" s="10">
        <v>13</v>
      </c>
      <c r="C17" s="45" t="s">
        <v>82</v>
      </c>
      <c r="D17" s="89" t="s">
        <v>121</v>
      </c>
      <c r="E17" s="14">
        <v>806300</v>
      </c>
      <c r="F17" s="316"/>
      <c r="G17" s="317"/>
      <c r="H17" s="8"/>
      <c r="I17" s="9"/>
      <c r="J17" s="68">
        <v>0.85299999999999998</v>
      </c>
      <c r="K17" s="52">
        <v>0.01</v>
      </c>
      <c r="L17" s="115">
        <f t="shared" si="6"/>
        <v>0</v>
      </c>
      <c r="M17" s="124">
        <f t="shared" si="0"/>
        <v>0</v>
      </c>
      <c r="N17" s="125">
        <f t="shared" si="1"/>
        <v>0</v>
      </c>
      <c r="O17" s="126">
        <f t="shared" si="2"/>
        <v>0</v>
      </c>
      <c r="P17" s="126">
        <f t="shared" si="7"/>
        <v>0</v>
      </c>
      <c r="Q17" s="126">
        <f t="shared" si="8"/>
        <v>0</v>
      </c>
      <c r="R17" s="135">
        <f t="shared" si="9"/>
        <v>0</v>
      </c>
      <c r="S17" s="135">
        <f t="shared" si="10"/>
        <v>0</v>
      </c>
      <c r="T17" s="135">
        <f t="shared" si="13"/>
        <v>0</v>
      </c>
      <c r="U17" s="135">
        <f t="shared" si="3"/>
        <v>0</v>
      </c>
      <c r="V17" s="135">
        <f t="shared" si="4"/>
        <v>0</v>
      </c>
      <c r="W17" s="135">
        <f t="shared" si="5"/>
        <v>0</v>
      </c>
      <c r="X17" s="135">
        <f t="shared" si="5"/>
        <v>0</v>
      </c>
      <c r="Y17" s="135">
        <f t="shared" si="5"/>
        <v>0</v>
      </c>
      <c r="Z17" s="135">
        <f t="shared" si="5"/>
        <v>0</v>
      </c>
      <c r="AA17" s="135">
        <f t="shared" si="5"/>
        <v>0</v>
      </c>
      <c r="AB17" s="135">
        <f t="shared" si="5"/>
        <v>0</v>
      </c>
      <c r="AC17" s="135">
        <f t="shared" si="5"/>
        <v>0</v>
      </c>
      <c r="AD17" s="86">
        <f t="shared" si="11"/>
        <v>0</v>
      </c>
      <c r="AE17" s="45"/>
      <c r="AF17" s="109"/>
      <c r="AG17" s="109"/>
      <c r="AH17" s="109"/>
      <c r="AI17" s="109"/>
      <c r="AJ17" s="109"/>
    </row>
    <row r="18" spans="2:36" x14ac:dyDescent="0.35">
      <c r="B18" s="10">
        <v>14</v>
      </c>
      <c r="C18" s="11" t="s">
        <v>27</v>
      </c>
      <c r="D18" s="89" t="s">
        <v>28</v>
      </c>
      <c r="E18" s="14">
        <v>804000</v>
      </c>
      <c r="F18" s="316">
        <v>1040</v>
      </c>
      <c r="G18" s="317">
        <v>13.271550685726</v>
      </c>
      <c r="H18" s="8">
        <f t="shared" si="12"/>
        <v>78.363111035589469</v>
      </c>
      <c r="I18" s="9">
        <f t="shared" si="14"/>
        <v>0.95070918162360774</v>
      </c>
      <c r="J18" s="68">
        <v>0.71699999999999997</v>
      </c>
      <c r="K18" s="52">
        <v>0.01</v>
      </c>
      <c r="L18" s="115">
        <f t="shared" si="6"/>
        <v>7.5039475705551362E-2</v>
      </c>
      <c r="M18" s="124">
        <f t="shared" si="0"/>
        <v>9.3328937128095705E-8</v>
      </c>
      <c r="N18" s="125">
        <f t="shared" si="1"/>
        <v>1.3451336378089707E-8</v>
      </c>
      <c r="O18" s="126">
        <f t="shared" si="2"/>
        <v>1.8290545078514242E-8</v>
      </c>
      <c r="P18" s="126">
        <f t="shared" si="7"/>
        <v>2.0699004316115932E-8</v>
      </c>
      <c r="Q18" s="126">
        <f t="shared" si="8"/>
        <v>2.1954721651784581E-8</v>
      </c>
      <c r="R18" s="135">
        <f t="shared" si="9"/>
        <v>2.2615449735141624E-8</v>
      </c>
      <c r="S18" s="135">
        <f t="shared" si="10"/>
        <v>2.2963612761328633E-8</v>
      </c>
      <c r="T18" s="135">
        <f t="shared" si="13"/>
        <v>2.3147056160688351E-8</v>
      </c>
      <c r="U18" s="135">
        <f t="shared" si="3"/>
        <v>2.3243683755502786E-8</v>
      </c>
      <c r="V18" s="135">
        <f t="shared" si="4"/>
        <v>2.3294571133147812E-8</v>
      </c>
      <c r="W18" s="135">
        <f t="shared" si="5"/>
        <v>2.3321366754425199E-8</v>
      </c>
      <c r="X18" s="135">
        <f t="shared" si="5"/>
        <v>2.333547544086656E-8</v>
      </c>
      <c r="Y18" s="135">
        <f t="shared" si="5"/>
        <v>2.3342903832102024E-8</v>
      </c>
      <c r="Z18" s="135">
        <f t="shared" si="5"/>
        <v>2.3346814814750871E-8</v>
      </c>
      <c r="AA18" s="135">
        <f t="shared" si="5"/>
        <v>2.3348873945394644E-8</v>
      </c>
      <c r="AB18" s="135">
        <f t="shared" si="5"/>
        <v>2.334995807817819E-8</v>
      </c>
      <c r="AC18" s="135">
        <f t="shared" si="5"/>
        <v>2.335052884383515E-8</v>
      </c>
      <c r="AD18" s="86">
        <f t="shared" si="11"/>
        <v>2.335052884383515E-6</v>
      </c>
      <c r="AE18" s="45"/>
      <c r="AF18" s="109"/>
      <c r="AG18" s="109"/>
      <c r="AH18" s="109"/>
      <c r="AI18" s="109"/>
      <c r="AJ18" s="109"/>
    </row>
    <row r="19" spans="2:36" x14ac:dyDescent="0.35">
      <c r="B19" s="10">
        <v>15</v>
      </c>
      <c r="C19" s="45" t="s">
        <v>83</v>
      </c>
      <c r="D19" s="89" t="s">
        <v>33</v>
      </c>
      <c r="E19" s="14">
        <v>890000</v>
      </c>
      <c r="F19" s="316">
        <v>1287</v>
      </c>
      <c r="G19" s="317">
        <v>12.1702526834154</v>
      </c>
      <c r="H19" s="8">
        <f t="shared" si="12"/>
        <v>105.74965314843591</v>
      </c>
      <c r="I19" s="9">
        <f t="shared" si="14"/>
        <v>1.2829654779283814</v>
      </c>
      <c r="J19" s="68">
        <v>0.60399999999999998</v>
      </c>
      <c r="K19" s="52">
        <v>0.01</v>
      </c>
      <c r="L19" s="115">
        <f t="shared" si="6"/>
        <v>0.10126446517288713</v>
      </c>
      <c r="M19" s="124">
        <f t="shared" si="0"/>
        <v>1.1377573358067188E-7</v>
      </c>
      <c r="N19" s="125">
        <f t="shared" si="1"/>
        <v>1.6398297358888314E-8</v>
      </c>
      <c r="O19" s="126">
        <f t="shared" si="2"/>
        <v>2.2297695106976434E-8</v>
      </c>
      <c r="P19" s="126">
        <f t="shared" si="7"/>
        <v>2.5233807127156282E-8</v>
      </c>
      <c r="Q19" s="126">
        <f t="shared" si="8"/>
        <v>2.6764630983722171E-8</v>
      </c>
      <c r="R19" s="135">
        <f t="shared" si="9"/>
        <v>2.7570113442232369E-8</v>
      </c>
      <c r="S19" s="135">
        <f t="shared" si="10"/>
        <v>2.7994553120080923E-8</v>
      </c>
      <c r="T19" s="135">
        <f t="shared" si="13"/>
        <v>2.8218185871287105E-8</v>
      </c>
      <c r="U19" s="135">
        <f t="shared" si="3"/>
        <v>2.8335982948934912E-8</v>
      </c>
      <c r="V19" s="135">
        <f t="shared" si="4"/>
        <v>2.8398018880881892E-8</v>
      </c>
      <c r="W19" s="135">
        <f t="shared" si="5"/>
        <v>2.8430684972935438E-8</v>
      </c>
      <c r="X19" s="135">
        <f t="shared" si="5"/>
        <v>2.8447884659055234E-8</v>
      </c>
      <c r="Y19" s="135">
        <f t="shared" si="5"/>
        <v>2.8456940470711345E-8</v>
      </c>
      <c r="Z19" s="135">
        <f t="shared" si="5"/>
        <v>2.8461708323490598E-8</v>
      </c>
      <c r="AA19" s="135">
        <f t="shared" si="5"/>
        <v>2.8464218537749275E-8</v>
      </c>
      <c r="AB19" s="135">
        <f t="shared" si="5"/>
        <v>2.8465540147237789E-8</v>
      </c>
      <c r="AC19" s="135">
        <f t="shared" si="5"/>
        <v>2.8466235979518473E-8</v>
      </c>
      <c r="AD19" s="86">
        <f t="shared" si="11"/>
        <v>2.8466235979518473E-6</v>
      </c>
      <c r="AE19" s="45"/>
      <c r="AF19" s="109"/>
      <c r="AG19" s="109"/>
      <c r="AH19" s="109"/>
      <c r="AI19" s="109"/>
      <c r="AJ19" s="109"/>
    </row>
    <row r="20" spans="2:36" x14ac:dyDescent="0.35">
      <c r="B20" s="10">
        <v>16</v>
      </c>
      <c r="C20" s="11" t="s">
        <v>31</v>
      </c>
      <c r="D20" s="89" t="s">
        <v>32</v>
      </c>
      <c r="E20" s="14">
        <v>980000</v>
      </c>
      <c r="F20" s="316">
        <v>1274</v>
      </c>
      <c r="G20" s="317">
        <v>2.8462547808100598</v>
      </c>
      <c r="H20" s="8">
        <f t="shared" si="12"/>
        <v>447.60574794270968</v>
      </c>
      <c r="I20" s="9">
        <f t="shared" si="14"/>
        <v>5.430398164301713</v>
      </c>
      <c r="J20" s="68">
        <v>0.70699999999999996</v>
      </c>
      <c r="K20" s="52">
        <v>0.01</v>
      </c>
      <c r="L20" s="115">
        <f t="shared" si="6"/>
        <v>0.42862132710833423</v>
      </c>
      <c r="M20" s="124">
        <f t="shared" si="0"/>
        <v>4.3735115581742792E-7</v>
      </c>
      <c r="N20" s="125">
        <f t="shared" si="1"/>
        <v>6.3034656661020705E-8</v>
      </c>
      <c r="O20" s="126">
        <f t="shared" si="2"/>
        <v>8.5711798214482826E-8</v>
      </c>
      <c r="P20" s="126">
        <f t="shared" si="7"/>
        <v>9.6998141602133714E-8</v>
      </c>
      <c r="Q20" s="126">
        <f t="shared" si="8"/>
        <v>1.0288259125190713E-7</v>
      </c>
      <c r="R20" s="135">
        <f t="shared" si="9"/>
        <v>1.0597884625429543E-7</v>
      </c>
      <c r="S20" s="135">
        <f t="shared" si="10"/>
        <v>1.0761038207740548E-7</v>
      </c>
      <c r="T20" s="135">
        <f t="shared" si="13"/>
        <v>1.0847002093750113E-7</v>
      </c>
      <c r="U20" s="135">
        <f t="shared" si="3"/>
        <v>1.0892283003327563E-7</v>
      </c>
      <c r="V20" s="135">
        <f t="shared" si="4"/>
        <v>1.0916129467020141E-7</v>
      </c>
      <c r="W20" s="135">
        <f t="shared" si="5"/>
        <v>1.0928686236533203E-7</v>
      </c>
      <c r="X20" s="135">
        <f t="shared" si="5"/>
        <v>1.0935297745096051E-7</v>
      </c>
      <c r="Y20" s="135">
        <f t="shared" si="5"/>
        <v>1.0938778771674151E-7</v>
      </c>
      <c r="Z20" s="135">
        <f t="shared" si="5"/>
        <v>1.0940611522292087E-7</v>
      </c>
      <c r="AA20" s="135">
        <f t="shared" si="5"/>
        <v>1.0941576455980595E-7</v>
      </c>
      <c r="AB20" s="135">
        <f t="shared" si="5"/>
        <v>1.0942084482934433E-7</v>
      </c>
      <c r="AC20" s="135">
        <f t="shared" si="5"/>
        <v>1.0942351952314411E-7</v>
      </c>
      <c r="AD20" s="86">
        <f t="shared" si="11"/>
        <v>1.0942351952314411E-5</v>
      </c>
      <c r="AE20" s="45"/>
      <c r="AF20" s="109"/>
      <c r="AG20" s="109"/>
      <c r="AH20" s="109"/>
      <c r="AI20" s="109"/>
      <c r="AJ20" s="109"/>
    </row>
    <row r="21" spans="2:36" x14ac:dyDescent="0.35">
      <c r="B21" s="10">
        <v>17</v>
      </c>
      <c r="C21" s="11" t="s">
        <v>84</v>
      </c>
      <c r="D21" s="89" t="s">
        <v>34</v>
      </c>
      <c r="E21" s="14">
        <v>870000</v>
      </c>
      <c r="F21" s="316">
        <v>1131</v>
      </c>
      <c r="G21" s="317">
        <v>14.5031231911235</v>
      </c>
      <c r="H21" s="8">
        <f t="shared" si="12"/>
        <v>77.983203003627381</v>
      </c>
      <c r="I21" s="9">
        <f t="shared" si="14"/>
        <v>0.94610009899039171</v>
      </c>
      <c r="J21" s="68">
        <v>0.84</v>
      </c>
      <c r="K21" s="52">
        <v>0.01</v>
      </c>
      <c r="L21" s="115">
        <f t="shared" si="6"/>
        <v>7.4675680813311635E-2</v>
      </c>
      <c r="M21" s="124">
        <f t="shared" si="0"/>
        <v>8.5830672589200351E-8</v>
      </c>
      <c r="N21" s="125">
        <f t="shared" si="1"/>
        <v>1.2370624608015746E-8</v>
      </c>
      <c r="O21" s="126">
        <f t="shared" si="2"/>
        <v>1.6821040005332577E-8</v>
      </c>
      <c r="P21" s="126">
        <f t="shared" si="7"/>
        <v>1.9035998000127563E-8</v>
      </c>
      <c r="Q21" s="126">
        <f t="shared" si="8"/>
        <v>2.0190828092792046E-8</v>
      </c>
      <c r="R21" s="135">
        <f t="shared" si="9"/>
        <v>2.0798471722649481E-8</v>
      </c>
      <c r="S21" s="135">
        <f t="shared" si="10"/>
        <v>2.1118662540953181E-8</v>
      </c>
      <c r="T21" s="135">
        <f t="shared" si="13"/>
        <v>2.1287367674149849E-8</v>
      </c>
      <c r="U21" s="135">
        <f t="shared" si="3"/>
        <v>2.1376231978953442E-8</v>
      </c>
      <c r="V21" s="135">
        <f t="shared" si="4"/>
        <v>2.142303093255471E-8</v>
      </c>
      <c r="W21" s="135">
        <f t="shared" ref="W21:AC33" si="15">(1-W$34)-(1-W$34)*(1-$M21)</f>
        <v>2.1447673748120621E-8</v>
      </c>
      <c r="X21" s="135">
        <f t="shared" si="15"/>
        <v>2.1460648924609416E-8</v>
      </c>
      <c r="Y21" s="135">
        <f t="shared" si="15"/>
        <v>2.1467480459946842E-8</v>
      </c>
      <c r="Z21" s="135">
        <f t="shared" si="15"/>
        <v>2.147107724947972E-8</v>
      </c>
      <c r="AA21" s="135">
        <f t="shared" si="15"/>
        <v>2.1472970956892823E-8</v>
      </c>
      <c r="AB21" s="135">
        <f t="shared" si="15"/>
        <v>2.1473967937168936E-8</v>
      </c>
      <c r="AC21" s="135">
        <f t="shared" si="15"/>
        <v>2.1474492850614979E-8</v>
      </c>
      <c r="AD21" s="86">
        <f t="shared" si="11"/>
        <v>2.1474492850614979E-6</v>
      </c>
      <c r="AE21" s="45"/>
      <c r="AF21" s="109"/>
      <c r="AG21" s="109"/>
      <c r="AH21" s="109"/>
      <c r="AI21" s="109"/>
      <c r="AJ21" s="109"/>
    </row>
    <row r="22" spans="2:36" x14ac:dyDescent="0.35">
      <c r="B22" s="10">
        <v>18</v>
      </c>
      <c r="C22" s="11" t="s">
        <v>85</v>
      </c>
      <c r="D22" s="89" t="s">
        <v>35</v>
      </c>
      <c r="E22" s="14">
        <v>880000</v>
      </c>
      <c r="F22" s="316">
        <v>1144</v>
      </c>
      <c r="G22" s="317">
        <v>14.033666262749099</v>
      </c>
      <c r="H22" s="8">
        <f t="shared" si="12"/>
        <v>81.518256069451255</v>
      </c>
      <c r="I22" s="9">
        <f t="shared" si="14"/>
        <v>0.98898771999970936</v>
      </c>
      <c r="J22" s="68">
        <v>0.60699999999999998</v>
      </c>
      <c r="K22" s="52">
        <v>0.01</v>
      </c>
      <c r="L22" s="115">
        <f t="shared" si="6"/>
        <v>7.8060800739577066E-2</v>
      </c>
      <c r="M22" s="124">
        <f t="shared" si="0"/>
        <v>8.870189691216936E-8</v>
      </c>
      <c r="N22" s="125">
        <f t="shared" si="1"/>
        <v>1.2784449165970102E-8</v>
      </c>
      <c r="O22" s="126">
        <f t="shared" si="2"/>
        <v>1.7383740696930161E-8</v>
      </c>
      <c r="P22" s="126">
        <f t="shared" si="7"/>
        <v>1.9672793921676757E-8</v>
      </c>
      <c r="Q22" s="126">
        <f t="shared" si="8"/>
        <v>2.0866255612261853E-8</v>
      </c>
      <c r="R22" s="135">
        <f t="shared" si="9"/>
        <v>2.1494226259965998E-8</v>
      </c>
      <c r="S22" s="135">
        <f t="shared" si="10"/>
        <v>2.1825128149188799E-8</v>
      </c>
      <c r="T22" s="135">
        <f t="shared" si="13"/>
        <v>2.1999476823575392E-8</v>
      </c>
      <c r="U22" s="135">
        <f t="shared" si="3"/>
        <v>2.2091313833794146E-8</v>
      </c>
      <c r="V22" s="135">
        <f t="shared" si="4"/>
        <v>2.2139678340638014E-8</v>
      </c>
      <c r="W22" s="135">
        <f t="shared" si="15"/>
        <v>2.216514549679971E-8</v>
      </c>
      <c r="X22" s="135">
        <f t="shared" si="15"/>
        <v>2.2178554714979981E-8</v>
      </c>
      <c r="Y22" s="135">
        <f t="shared" si="15"/>
        <v>2.2185614789727026E-8</v>
      </c>
      <c r="Z22" s="135">
        <f t="shared" si="15"/>
        <v>2.2189331927435774E-8</v>
      </c>
      <c r="AA22" s="135">
        <f t="shared" si="15"/>
        <v>2.2191288973072432E-8</v>
      </c>
      <c r="AB22" s="135">
        <f t="shared" si="15"/>
        <v>2.2192319315550435E-8</v>
      </c>
      <c r="AC22" s="135">
        <f t="shared" si="15"/>
        <v>2.2192861770520267E-8</v>
      </c>
      <c r="AD22" s="86">
        <f t="shared" si="11"/>
        <v>2.2192861770520267E-6</v>
      </c>
      <c r="AE22" s="45"/>
      <c r="AF22" s="109"/>
      <c r="AG22" s="109"/>
      <c r="AH22" s="109"/>
      <c r="AI22" s="109"/>
      <c r="AJ22" s="109"/>
    </row>
    <row r="23" spans="2:36" x14ac:dyDescent="0.35">
      <c r="B23" s="10">
        <v>19</v>
      </c>
      <c r="C23" s="11" t="s">
        <v>86</v>
      </c>
      <c r="D23" s="89" t="s">
        <v>122</v>
      </c>
      <c r="E23" s="14">
        <v>876000</v>
      </c>
      <c r="F23" s="316">
        <v>1131</v>
      </c>
      <c r="G23" s="317">
        <v>14.9342124638697</v>
      </c>
      <c r="H23" s="8">
        <f t="shared" si="12"/>
        <v>75.73214876487296</v>
      </c>
      <c r="I23" s="9">
        <f t="shared" si="14"/>
        <v>0.91879008149830133</v>
      </c>
      <c r="J23" s="68">
        <v>0.89</v>
      </c>
      <c r="K23" s="52">
        <v>0.01</v>
      </c>
      <c r="L23" s="115">
        <f t="shared" si="6"/>
        <v>7.2520101132660927E-2</v>
      </c>
      <c r="M23" s="124">
        <f t="shared" si="0"/>
        <v>8.2782182584878677E-8</v>
      </c>
      <c r="N23" s="125">
        <f t="shared" si="1"/>
        <v>1.1931251098218354E-8</v>
      </c>
      <c r="O23" s="126">
        <f t="shared" si="2"/>
        <v>1.6223598880982237E-8</v>
      </c>
      <c r="P23" s="126">
        <f t="shared" si="7"/>
        <v>1.83598871383861E-8</v>
      </c>
      <c r="Q23" s="126">
        <f t="shared" si="8"/>
        <v>1.9473700568761743E-8</v>
      </c>
      <c r="R23" s="135">
        <f t="shared" si="9"/>
        <v>2.0059762240176582E-8</v>
      </c>
      <c r="S23" s="135">
        <f t="shared" si="10"/>
        <v>2.0368580655460988E-8</v>
      </c>
      <c r="T23" s="135">
        <f t="shared" si="13"/>
        <v>2.0531293803971451E-8</v>
      </c>
      <c r="U23" s="135">
        <f t="shared" si="3"/>
        <v>2.0617001883493913E-8</v>
      </c>
      <c r="V23" s="135">
        <f t="shared" si="4"/>
        <v>2.0662138666693863E-8</v>
      </c>
      <c r="W23" s="135">
        <f t="shared" si="15"/>
        <v>2.0685906210182736E-8</v>
      </c>
      <c r="X23" s="135">
        <f t="shared" si="15"/>
        <v>2.0698420533094009E-8</v>
      </c>
      <c r="Y23" s="135">
        <f t="shared" si="15"/>
        <v>2.0705009429189403E-8</v>
      </c>
      <c r="Z23" s="135">
        <f t="shared" si="15"/>
        <v>2.0708478487563298E-8</v>
      </c>
      <c r="AA23" s="135">
        <f t="shared" si="15"/>
        <v>2.0710304915461109E-8</v>
      </c>
      <c r="AB23" s="135">
        <f t="shared" si="15"/>
        <v>2.0711266535133888E-8</v>
      </c>
      <c r="AC23" s="135">
        <f t="shared" si="15"/>
        <v>2.0711772796833117E-8</v>
      </c>
      <c r="AD23" s="86">
        <f t="shared" si="11"/>
        <v>2.0711772796833117E-6</v>
      </c>
      <c r="AE23" s="45"/>
      <c r="AF23" s="109"/>
      <c r="AG23" s="109"/>
      <c r="AH23" s="109"/>
      <c r="AI23" s="109"/>
      <c r="AJ23" s="109"/>
    </row>
    <row r="24" spans="2:36" x14ac:dyDescent="0.35">
      <c r="B24" s="10">
        <v>20</v>
      </c>
      <c r="C24" s="11" t="s">
        <v>87</v>
      </c>
      <c r="D24" s="89" t="s">
        <v>123</v>
      </c>
      <c r="E24" s="14">
        <v>802000</v>
      </c>
      <c r="F24" s="316">
        <v>1040</v>
      </c>
      <c r="G24" s="317">
        <v>15.8804474192368</v>
      </c>
      <c r="H24" s="8">
        <f t="shared" si="12"/>
        <v>65.489338715998315</v>
      </c>
      <c r="I24" s="9">
        <f t="shared" si="14"/>
        <v>0.7945232749562654</v>
      </c>
      <c r="J24" s="68">
        <v>0.6</v>
      </c>
      <c r="K24" s="52">
        <v>0.01</v>
      </c>
      <c r="L24" s="115">
        <f t="shared" si="6"/>
        <v>6.2711722092298028E-2</v>
      </c>
      <c r="M24" s="124">
        <f t="shared" si="0"/>
        <v>7.8191030390433846E-8</v>
      </c>
      <c r="N24" s="125">
        <f t="shared" si="1"/>
        <v>1.1269536359659327E-8</v>
      </c>
      <c r="O24" s="126">
        <f>(1-O$34)-(1-O$34)*(1-M24)</f>
        <v>1.5323827845525884E-8</v>
      </c>
      <c r="P24" s="126">
        <f t="shared" si="7"/>
        <v>1.7341636210366218E-8</v>
      </c>
      <c r="Q24" s="126">
        <f t="shared" si="8"/>
        <v>1.8393676831651717E-8</v>
      </c>
      <c r="R24" s="135">
        <f t="shared" si="9"/>
        <v>1.8947235141952845E-8</v>
      </c>
      <c r="S24" s="135">
        <f t="shared" si="10"/>
        <v>1.9238926313169813E-8</v>
      </c>
      <c r="T24" s="135">
        <f t="shared" si="13"/>
        <v>1.9392615291380366E-8</v>
      </c>
      <c r="U24" s="135">
        <f t="shared" si="3"/>
        <v>1.947356992326732E-8</v>
      </c>
      <c r="V24" s="135">
        <f t="shared" si="4"/>
        <v>1.9516203403346921E-8</v>
      </c>
      <c r="W24" s="135">
        <f t="shared" si="15"/>
        <v>1.9538652779038657E-8</v>
      </c>
      <c r="X24" s="135">
        <f t="shared" si="15"/>
        <v>1.955047307378166E-8</v>
      </c>
      <c r="Y24" s="135">
        <f t="shared" si="15"/>
        <v>1.9556696539968499E-8</v>
      </c>
      <c r="Z24" s="135">
        <f t="shared" si="15"/>
        <v>1.9559973196692226E-8</v>
      </c>
      <c r="AA24" s="135">
        <f t="shared" si="15"/>
        <v>1.956169831673904E-8</v>
      </c>
      <c r="AB24" s="135">
        <f t="shared" si="15"/>
        <v>1.9562606590195486E-8</v>
      </c>
      <c r="AC24" s="135">
        <f t="shared" si="15"/>
        <v>1.9563084763252192E-8</v>
      </c>
      <c r="AD24" s="86">
        <f t="shared" si="11"/>
        <v>1.9563084763252192E-6</v>
      </c>
      <c r="AE24" s="45"/>
      <c r="AF24" s="109"/>
      <c r="AG24" s="109"/>
      <c r="AH24" s="109"/>
      <c r="AI24" s="109"/>
      <c r="AJ24" s="109"/>
    </row>
    <row r="25" spans="2:36" ht="13.5" customHeight="1" x14ac:dyDescent="0.35">
      <c r="B25" s="10">
        <v>21</v>
      </c>
      <c r="C25" s="45" t="s">
        <v>88</v>
      </c>
      <c r="D25" s="89" t="s">
        <v>124</v>
      </c>
      <c r="E25" s="14">
        <v>810000</v>
      </c>
      <c r="F25" s="316">
        <v>1053</v>
      </c>
      <c r="G25" s="317">
        <v>14.949622465247501</v>
      </c>
      <c r="H25" s="8">
        <f t="shared" si="12"/>
        <v>70.436561354498849</v>
      </c>
      <c r="I25" s="9">
        <f t="shared" si="14"/>
        <v>0.85454347992008495</v>
      </c>
      <c r="J25" s="68">
        <v>1.9079999999999999</v>
      </c>
      <c r="K25" s="52">
        <v>0.01</v>
      </c>
      <c r="L25" s="115">
        <f t="shared" si="6"/>
        <v>6.7449116870092307E-2</v>
      </c>
      <c r="M25" s="124">
        <f t="shared" si="0"/>
        <v>8.3267174206699977E-8</v>
      </c>
      <c r="N25" s="125">
        <f t="shared" si="1"/>
        <v>1.2001152072116383E-8</v>
      </c>
      <c r="O25" s="126">
        <f>(1-O$34)-(1-O$34)*(1-M25)</f>
        <v>1.6318647239055295E-8</v>
      </c>
      <c r="P25" s="126">
        <f t="shared" si="7"/>
        <v>1.8467451234904786E-8</v>
      </c>
      <c r="Q25" s="126">
        <f t="shared" si="8"/>
        <v>1.9587790112129966E-8</v>
      </c>
      <c r="R25" s="135">
        <f t="shared" si="9"/>
        <v>2.0177285287026336E-8</v>
      </c>
      <c r="S25" s="135">
        <f t="shared" si="10"/>
        <v>2.0487912977262823E-8</v>
      </c>
      <c r="T25" s="135">
        <f t="shared" si="13"/>
        <v>2.065157941877338E-8</v>
      </c>
      <c r="U25" s="135">
        <f t="shared" si="3"/>
        <v>2.0737789624414305E-8</v>
      </c>
      <c r="V25" s="135">
        <f t="shared" si="4"/>
        <v>2.0783190834983145E-8</v>
      </c>
      <c r="W25" s="135">
        <f t="shared" si="15"/>
        <v>2.0807097628194882E-8</v>
      </c>
      <c r="X25" s="135">
        <f t="shared" si="15"/>
        <v>2.0819685253581355E-8</v>
      </c>
      <c r="Y25" s="135">
        <f t="shared" si="15"/>
        <v>2.0826312785438006E-8</v>
      </c>
      <c r="Z25" s="135">
        <f t="shared" si="15"/>
        <v>2.0829802160893252E-8</v>
      </c>
      <c r="AA25" s="135">
        <f t="shared" si="15"/>
        <v>2.083163930244325E-8</v>
      </c>
      <c r="AB25" s="135">
        <f t="shared" si="15"/>
        <v>2.0832606528742303E-8</v>
      </c>
      <c r="AC25" s="135">
        <f t="shared" si="15"/>
        <v>2.0833115732532548E-8</v>
      </c>
      <c r="AD25" s="86">
        <f t="shared" si="11"/>
        <v>2.0833115732532548E-6</v>
      </c>
      <c r="AE25" s="45"/>
      <c r="AF25" s="109"/>
      <c r="AG25" s="109"/>
      <c r="AH25" s="109"/>
      <c r="AI25" s="109"/>
      <c r="AJ25" s="109"/>
    </row>
    <row r="26" spans="2:36" ht="13.5" customHeight="1" x14ac:dyDescent="0.35">
      <c r="B26" s="10">
        <v>22</v>
      </c>
      <c r="C26" s="45" t="s">
        <v>89</v>
      </c>
      <c r="D26" s="89" t="s">
        <v>125</v>
      </c>
      <c r="E26" s="14">
        <v>868000</v>
      </c>
      <c r="F26" s="316"/>
      <c r="G26" s="317"/>
      <c r="H26" s="8"/>
      <c r="I26" s="9"/>
      <c r="J26" s="68">
        <v>0.7</v>
      </c>
      <c r="K26" s="52">
        <v>0.01</v>
      </c>
      <c r="L26" s="115">
        <f t="shared" si="6"/>
        <v>0</v>
      </c>
      <c r="M26" s="124">
        <f t="shared" si="0"/>
        <v>0</v>
      </c>
      <c r="N26" s="125">
        <f t="shared" si="1"/>
        <v>0</v>
      </c>
      <c r="O26" s="126">
        <f t="shared" ref="O26:O32" si="16">(1-O$34)-(1-O$34)*(1-M26)</f>
        <v>0</v>
      </c>
      <c r="P26" s="126">
        <f t="shared" si="7"/>
        <v>0</v>
      </c>
      <c r="Q26" s="126">
        <f t="shared" si="8"/>
        <v>0</v>
      </c>
      <c r="R26" s="135">
        <f t="shared" si="9"/>
        <v>0</v>
      </c>
      <c r="S26" s="135">
        <f t="shared" si="10"/>
        <v>0</v>
      </c>
      <c r="T26" s="135">
        <f t="shared" si="13"/>
        <v>0</v>
      </c>
      <c r="U26" s="135">
        <f t="shared" si="3"/>
        <v>0</v>
      </c>
      <c r="V26" s="135">
        <f t="shared" si="4"/>
        <v>0</v>
      </c>
      <c r="W26" s="135">
        <f t="shared" si="15"/>
        <v>0</v>
      </c>
      <c r="X26" s="135">
        <f t="shared" si="15"/>
        <v>0</v>
      </c>
      <c r="Y26" s="135">
        <f t="shared" si="15"/>
        <v>0</v>
      </c>
      <c r="Z26" s="135">
        <f t="shared" si="15"/>
        <v>0</v>
      </c>
      <c r="AA26" s="135">
        <f t="shared" si="15"/>
        <v>0</v>
      </c>
      <c r="AB26" s="135">
        <f t="shared" si="15"/>
        <v>0</v>
      </c>
      <c r="AC26" s="135">
        <f t="shared" si="15"/>
        <v>0</v>
      </c>
      <c r="AD26" s="86">
        <f t="shared" si="11"/>
        <v>0</v>
      </c>
      <c r="AE26" s="45"/>
      <c r="AF26" s="109"/>
      <c r="AG26" s="109"/>
      <c r="AH26" s="109"/>
      <c r="AI26" s="109"/>
      <c r="AJ26" s="109"/>
    </row>
    <row r="27" spans="2:36" ht="13.5" customHeight="1" x14ac:dyDescent="0.35">
      <c r="B27" s="10">
        <v>23</v>
      </c>
      <c r="C27" s="45" t="s">
        <v>90</v>
      </c>
      <c r="D27" s="89" t="s">
        <v>126</v>
      </c>
      <c r="E27" s="14">
        <v>1020000</v>
      </c>
      <c r="F27" s="316"/>
      <c r="G27" s="317"/>
      <c r="H27" s="8"/>
      <c r="I27" s="9"/>
      <c r="J27" s="68">
        <v>0.85</v>
      </c>
      <c r="K27" s="52">
        <v>0.01</v>
      </c>
      <c r="L27" s="115">
        <f t="shared" si="6"/>
        <v>0</v>
      </c>
      <c r="M27" s="124">
        <f t="shared" si="0"/>
        <v>0</v>
      </c>
      <c r="N27" s="125">
        <f t="shared" si="1"/>
        <v>0</v>
      </c>
      <c r="O27" s="126">
        <f t="shared" si="16"/>
        <v>0</v>
      </c>
      <c r="P27" s="126">
        <f t="shared" si="7"/>
        <v>0</v>
      </c>
      <c r="Q27" s="126">
        <f t="shared" si="8"/>
        <v>0</v>
      </c>
      <c r="R27" s="135">
        <f t="shared" si="9"/>
        <v>0</v>
      </c>
      <c r="S27" s="135">
        <f t="shared" si="10"/>
        <v>0</v>
      </c>
      <c r="T27" s="135">
        <f t="shared" si="13"/>
        <v>0</v>
      </c>
      <c r="U27" s="135">
        <f t="shared" si="3"/>
        <v>0</v>
      </c>
      <c r="V27" s="135">
        <f t="shared" si="4"/>
        <v>0</v>
      </c>
      <c r="W27" s="135">
        <f t="shared" si="15"/>
        <v>0</v>
      </c>
      <c r="X27" s="135">
        <f t="shared" si="15"/>
        <v>0</v>
      </c>
      <c r="Y27" s="135">
        <f t="shared" si="15"/>
        <v>0</v>
      </c>
      <c r="Z27" s="135">
        <f t="shared" si="15"/>
        <v>0</v>
      </c>
      <c r="AA27" s="135">
        <f t="shared" si="15"/>
        <v>0</v>
      </c>
      <c r="AB27" s="135">
        <f t="shared" si="15"/>
        <v>0</v>
      </c>
      <c r="AC27" s="135">
        <f t="shared" si="15"/>
        <v>0</v>
      </c>
      <c r="AD27" s="86">
        <f t="shared" si="11"/>
        <v>0</v>
      </c>
      <c r="AE27" s="45"/>
      <c r="AF27" s="109"/>
      <c r="AG27" s="109"/>
      <c r="AH27" s="109"/>
      <c r="AI27" s="109"/>
      <c r="AJ27" s="109"/>
    </row>
    <row r="28" spans="2:36" ht="13.5" customHeight="1" x14ac:dyDescent="0.35">
      <c r="B28" s="10">
        <v>24</v>
      </c>
      <c r="C28" s="45" t="s">
        <v>91</v>
      </c>
      <c r="D28" s="89" t="s">
        <v>127</v>
      </c>
      <c r="E28" s="14">
        <v>903000</v>
      </c>
      <c r="F28" s="316"/>
      <c r="G28" s="317"/>
      <c r="H28" s="8"/>
      <c r="I28" s="9"/>
      <c r="J28" s="68">
        <v>0.67900000000000005</v>
      </c>
      <c r="K28" s="52">
        <v>0.01</v>
      </c>
      <c r="L28" s="115">
        <f t="shared" si="6"/>
        <v>0</v>
      </c>
      <c r="M28" s="124">
        <f t="shared" si="0"/>
        <v>0</v>
      </c>
      <c r="N28" s="125">
        <f t="shared" si="1"/>
        <v>0</v>
      </c>
      <c r="O28" s="126">
        <f t="shared" si="16"/>
        <v>0</v>
      </c>
      <c r="P28" s="126">
        <f t="shared" si="7"/>
        <v>0</v>
      </c>
      <c r="Q28" s="126">
        <f t="shared" si="8"/>
        <v>0</v>
      </c>
      <c r="R28" s="135">
        <f t="shared" si="9"/>
        <v>0</v>
      </c>
      <c r="S28" s="135">
        <f t="shared" si="10"/>
        <v>0</v>
      </c>
      <c r="T28" s="135">
        <f t="shared" si="13"/>
        <v>0</v>
      </c>
      <c r="U28" s="135">
        <f t="shared" si="3"/>
        <v>0</v>
      </c>
      <c r="V28" s="135">
        <f t="shared" si="4"/>
        <v>0</v>
      </c>
      <c r="W28" s="135">
        <f t="shared" si="15"/>
        <v>0</v>
      </c>
      <c r="X28" s="135">
        <f t="shared" si="15"/>
        <v>0</v>
      </c>
      <c r="Y28" s="135">
        <f t="shared" si="15"/>
        <v>0</v>
      </c>
      <c r="Z28" s="135">
        <f t="shared" si="15"/>
        <v>0</v>
      </c>
      <c r="AA28" s="135">
        <f t="shared" si="15"/>
        <v>0</v>
      </c>
      <c r="AB28" s="135">
        <f t="shared" si="15"/>
        <v>0</v>
      </c>
      <c r="AC28" s="135">
        <f t="shared" si="15"/>
        <v>0</v>
      </c>
      <c r="AD28" s="86">
        <f t="shared" si="11"/>
        <v>0</v>
      </c>
      <c r="AE28" s="45"/>
      <c r="AF28" s="109"/>
      <c r="AG28" s="109"/>
      <c r="AH28" s="109"/>
      <c r="AI28" s="109"/>
      <c r="AJ28" s="109"/>
    </row>
    <row r="29" spans="2:36" ht="13.5" customHeight="1" x14ac:dyDescent="0.35">
      <c r="B29" s="10">
        <v>25</v>
      </c>
      <c r="C29" s="45" t="s">
        <v>92</v>
      </c>
      <c r="D29" s="89" t="s">
        <v>128</v>
      </c>
      <c r="E29" s="14">
        <v>962400</v>
      </c>
      <c r="F29" s="316"/>
      <c r="G29" s="317"/>
      <c r="H29" s="8"/>
      <c r="I29" s="9"/>
      <c r="J29" s="68">
        <v>0.55300000000000005</v>
      </c>
      <c r="K29" s="52">
        <v>0.01</v>
      </c>
      <c r="L29" s="115">
        <f t="shared" si="6"/>
        <v>0</v>
      </c>
      <c r="M29" s="124">
        <f t="shared" si="0"/>
        <v>0</v>
      </c>
      <c r="N29" s="125">
        <f t="shared" si="1"/>
        <v>0</v>
      </c>
      <c r="O29" s="126">
        <f t="shared" si="16"/>
        <v>0</v>
      </c>
      <c r="P29" s="126">
        <f t="shared" si="7"/>
        <v>0</v>
      </c>
      <c r="Q29" s="126">
        <f t="shared" si="8"/>
        <v>0</v>
      </c>
      <c r="R29" s="135">
        <f t="shared" si="9"/>
        <v>0</v>
      </c>
      <c r="S29" s="135">
        <f t="shared" si="10"/>
        <v>0</v>
      </c>
      <c r="T29" s="135">
        <f t="shared" si="13"/>
        <v>0</v>
      </c>
      <c r="U29" s="135">
        <f t="shared" si="3"/>
        <v>0</v>
      </c>
      <c r="V29" s="135">
        <f t="shared" si="4"/>
        <v>0</v>
      </c>
      <c r="W29" s="135">
        <f t="shared" si="15"/>
        <v>0</v>
      </c>
      <c r="X29" s="135">
        <f t="shared" si="15"/>
        <v>0</v>
      </c>
      <c r="Y29" s="135">
        <f t="shared" si="15"/>
        <v>0</v>
      </c>
      <c r="Z29" s="135">
        <f t="shared" si="15"/>
        <v>0</v>
      </c>
      <c r="AA29" s="135">
        <f t="shared" si="15"/>
        <v>0</v>
      </c>
      <c r="AB29" s="135">
        <f t="shared" si="15"/>
        <v>0</v>
      </c>
      <c r="AC29" s="135">
        <f t="shared" si="15"/>
        <v>0</v>
      </c>
      <c r="AD29" s="86">
        <f t="shared" si="11"/>
        <v>0</v>
      </c>
      <c r="AE29" s="45"/>
      <c r="AF29" s="109"/>
      <c r="AG29" s="109"/>
      <c r="AH29" s="109"/>
      <c r="AI29" s="109"/>
      <c r="AJ29" s="109"/>
    </row>
    <row r="30" spans="2:36" ht="13.5" customHeight="1" x14ac:dyDescent="0.35">
      <c r="B30" s="10">
        <v>26</v>
      </c>
      <c r="C30" s="45" t="s">
        <v>93</v>
      </c>
      <c r="D30" s="89" t="s">
        <v>129</v>
      </c>
      <c r="E30" s="14">
        <v>867000</v>
      </c>
      <c r="F30" s="316"/>
      <c r="G30" s="317"/>
      <c r="H30" s="8"/>
      <c r="I30" s="9"/>
      <c r="J30" s="68">
        <v>0.627</v>
      </c>
      <c r="K30" s="52">
        <v>0.01</v>
      </c>
      <c r="L30" s="115">
        <f t="shared" si="6"/>
        <v>0</v>
      </c>
      <c r="M30" s="124">
        <f t="shared" si="0"/>
        <v>0</v>
      </c>
      <c r="N30" s="125">
        <f t="shared" si="1"/>
        <v>0</v>
      </c>
      <c r="O30" s="126">
        <f t="shared" si="16"/>
        <v>0</v>
      </c>
      <c r="P30" s="126">
        <f t="shared" si="7"/>
        <v>0</v>
      </c>
      <c r="Q30" s="126">
        <f t="shared" si="8"/>
        <v>0</v>
      </c>
      <c r="R30" s="135">
        <f t="shared" si="9"/>
        <v>0</v>
      </c>
      <c r="S30" s="135">
        <f t="shared" si="10"/>
        <v>0</v>
      </c>
      <c r="T30" s="135">
        <f t="shared" si="13"/>
        <v>0</v>
      </c>
      <c r="U30" s="135">
        <f t="shared" si="3"/>
        <v>0</v>
      </c>
      <c r="V30" s="135">
        <f t="shared" si="4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5">
        <f t="shared" si="15"/>
        <v>0</v>
      </c>
      <c r="AB30" s="135">
        <f t="shared" si="15"/>
        <v>0</v>
      </c>
      <c r="AC30" s="135">
        <f t="shared" si="15"/>
        <v>0</v>
      </c>
      <c r="AD30" s="86">
        <f t="shared" si="11"/>
        <v>0</v>
      </c>
      <c r="AE30" s="45"/>
      <c r="AF30" s="109"/>
      <c r="AG30" s="109"/>
      <c r="AH30" s="109"/>
      <c r="AI30" s="109"/>
      <c r="AJ30" s="109"/>
    </row>
    <row r="31" spans="2:36" ht="13.5" customHeight="1" x14ac:dyDescent="0.35">
      <c r="B31" s="10">
        <v>27</v>
      </c>
      <c r="C31" s="45" t="s">
        <v>94</v>
      </c>
      <c r="D31" s="89" t="s">
        <v>130</v>
      </c>
      <c r="E31" s="14">
        <v>862000</v>
      </c>
      <c r="F31" s="316"/>
      <c r="G31" s="317"/>
      <c r="H31" s="8"/>
      <c r="I31" s="9"/>
      <c r="J31" s="68">
        <v>0.61799999999999999</v>
      </c>
      <c r="K31" s="52">
        <v>0.01</v>
      </c>
      <c r="L31" s="115">
        <f t="shared" si="6"/>
        <v>0</v>
      </c>
      <c r="M31" s="124">
        <f t="shared" si="0"/>
        <v>0</v>
      </c>
      <c r="N31" s="125">
        <f t="shared" si="1"/>
        <v>0</v>
      </c>
      <c r="O31" s="126">
        <f t="shared" si="16"/>
        <v>0</v>
      </c>
      <c r="P31" s="126">
        <f t="shared" si="7"/>
        <v>0</v>
      </c>
      <c r="Q31" s="126">
        <f t="shared" si="8"/>
        <v>0</v>
      </c>
      <c r="R31" s="135">
        <f t="shared" si="9"/>
        <v>0</v>
      </c>
      <c r="S31" s="135">
        <f t="shared" si="10"/>
        <v>0</v>
      </c>
      <c r="T31" s="135">
        <f t="shared" si="13"/>
        <v>0</v>
      </c>
      <c r="U31" s="135">
        <f t="shared" si="3"/>
        <v>0</v>
      </c>
      <c r="V31" s="135">
        <f t="shared" si="4"/>
        <v>0</v>
      </c>
      <c r="W31" s="135">
        <f t="shared" si="15"/>
        <v>0</v>
      </c>
      <c r="X31" s="135">
        <f t="shared" si="15"/>
        <v>0</v>
      </c>
      <c r="Y31" s="135">
        <f t="shared" si="15"/>
        <v>0</v>
      </c>
      <c r="Z31" s="135">
        <f t="shared" si="15"/>
        <v>0</v>
      </c>
      <c r="AA31" s="135">
        <f t="shared" si="15"/>
        <v>0</v>
      </c>
      <c r="AB31" s="135">
        <f t="shared" si="15"/>
        <v>0</v>
      </c>
      <c r="AC31" s="135">
        <f t="shared" si="15"/>
        <v>0</v>
      </c>
      <c r="AD31" s="86">
        <f t="shared" si="11"/>
        <v>0</v>
      </c>
      <c r="AE31" s="45"/>
      <c r="AF31" s="109"/>
      <c r="AG31" s="109"/>
      <c r="AH31" s="109"/>
      <c r="AI31" s="109"/>
      <c r="AJ31" s="109"/>
    </row>
    <row r="32" spans="2:36" ht="13.5" customHeight="1" x14ac:dyDescent="0.35">
      <c r="B32" s="10">
        <v>28</v>
      </c>
      <c r="C32" s="45" t="s">
        <v>95</v>
      </c>
      <c r="D32" s="89" t="s">
        <v>131</v>
      </c>
      <c r="E32" s="14">
        <v>1041900</v>
      </c>
      <c r="F32" s="316"/>
      <c r="G32" s="317"/>
      <c r="H32" s="8"/>
      <c r="I32" s="9"/>
      <c r="J32" s="68">
        <v>0.71499999999999997</v>
      </c>
      <c r="K32" s="52">
        <v>0.01</v>
      </c>
      <c r="L32" s="115">
        <f t="shared" si="6"/>
        <v>0</v>
      </c>
      <c r="M32" s="124">
        <f t="shared" si="0"/>
        <v>0</v>
      </c>
      <c r="N32" s="125">
        <f t="shared" si="1"/>
        <v>0</v>
      </c>
      <c r="O32" s="126">
        <f t="shared" si="16"/>
        <v>0</v>
      </c>
      <c r="P32" s="126">
        <f t="shared" si="7"/>
        <v>0</v>
      </c>
      <c r="Q32" s="126">
        <f t="shared" si="8"/>
        <v>0</v>
      </c>
      <c r="R32" s="135">
        <f t="shared" si="9"/>
        <v>0</v>
      </c>
      <c r="S32" s="135">
        <f t="shared" si="10"/>
        <v>0</v>
      </c>
      <c r="T32" s="135">
        <f t="shared" si="13"/>
        <v>0</v>
      </c>
      <c r="U32" s="135">
        <f t="shared" si="3"/>
        <v>0</v>
      </c>
      <c r="V32" s="135">
        <f t="shared" si="4"/>
        <v>0</v>
      </c>
      <c r="W32" s="135">
        <f t="shared" si="15"/>
        <v>0</v>
      </c>
      <c r="X32" s="135">
        <f t="shared" si="15"/>
        <v>0</v>
      </c>
      <c r="Y32" s="135">
        <f t="shared" si="15"/>
        <v>0</v>
      </c>
      <c r="Z32" s="135">
        <f t="shared" si="15"/>
        <v>0</v>
      </c>
      <c r="AA32" s="135">
        <f t="shared" si="15"/>
        <v>0</v>
      </c>
      <c r="AB32" s="135">
        <f t="shared" si="15"/>
        <v>0</v>
      </c>
      <c r="AC32" s="135">
        <f t="shared" si="15"/>
        <v>0</v>
      </c>
      <c r="AD32" s="86">
        <f t="shared" si="11"/>
        <v>0</v>
      </c>
      <c r="AE32" s="45"/>
      <c r="AF32" s="109"/>
      <c r="AG32" s="109"/>
      <c r="AH32" s="109"/>
      <c r="AI32" s="109"/>
      <c r="AJ32" s="109"/>
    </row>
    <row r="33" spans="2:36" ht="15.75" customHeight="1" x14ac:dyDescent="0.35">
      <c r="B33" s="10">
        <v>29</v>
      </c>
      <c r="C33" s="45" t="s">
        <v>96</v>
      </c>
      <c r="D33" s="89" t="s">
        <v>132</v>
      </c>
      <c r="E33" s="14">
        <v>814000</v>
      </c>
      <c r="F33" s="316">
        <v>1053</v>
      </c>
      <c r="G33" s="317">
        <v>15.9957207893255</v>
      </c>
      <c r="H33" s="8">
        <f t="shared" si="12"/>
        <v>65.830106305850464</v>
      </c>
      <c r="I33" s="9">
        <f t="shared" si="14"/>
        <v>0.79865750179068817</v>
      </c>
      <c r="J33" s="68">
        <v>0.55900000000000005</v>
      </c>
      <c r="K33" s="52">
        <v>0.01</v>
      </c>
      <c r="L33" s="115">
        <f t="shared" si="6"/>
        <v>6.3038036616339013E-2</v>
      </c>
      <c r="M33" s="124">
        <f t="shared" si="0"/>
        <v>7.7439198779928495E-8</v>
      </c>
      <c r="N33" s="125">
        <f>(1-N$34)-(1-N$34)*(1-M33)</f>
        <v>1.1161176205476409E-8</v>
      </c>
      <c r="O33" s="126">
        <f>(1-O$34)-(1-O$34)*(1-M33)</f>
        <v>1.5176484374768151E-8</v>
      </c>
      <c r="P33" s="126">
        <f t="shared" si="7"/>
        <v>1.7174890870608195E-8</v>
      </c>
      <c r="Q33" s="126">
        <f t="shared" si="8"/>
        <v>1.8216815778071549E-8</v>
      </c>
      <c r="R33" s="135">
        <f t="shared" si="9"/>
        <v>1.8765051457148019E-8</v>
      </c>
      <c r="S33" s="135">
        <f t="shared" si="10"/>
        <v>1.9053937927449027E-8</v>
      </c>
      <c r="T33" s="135">
        <f t="shared" si="13"/>
        <v>1.9206149115547078E-8</v>
      </c>
      <c r="U33" s="135">
        <f t="shared" si="3"/>
        <v>1.9286325370071467E-8</v>
      </c>
      <c r="V33" s="135">
        <f t="shared" si="4"/>
        <v>1.9328548900299225E-8</v>
      </c>
      <c r="W33" s="135">
        <f t="shared" si="15"/>
        <v>1.9350782420879398E-8</v>
      </c>
      <c r="X33" s="135">
        <f t="shared" si="15"/>
        <v>1.9362489056540255E-8</v>
      </c>
      <c r="Y33" s="135">
        <f t="shared" si="15"/>
        <v>1.9368652681706067E-8</v>
      </c>
      <c r="Z33" s="135">
        <f t="shared" si="15"/>
        <v>1.9371897863607046E-8</v>
      </c>
      <c r="AA33" s="135">
        <f t="shared" si="15"/>
        <v>1.9373606385819642E-8</v>
      </c>
      <c r="AB33" s="135">
        <f t="shared" si="15"/>
        <v>1.9374505944025344E-8</v>
      </c>
      <c r="AC33" s="135">
        <f t="shared" si="15"/>
        <v>1.9374979509656498E-8</v>
      </c>
      <c r="AD33" s="86">
        <f t="shared" si="11"/>
        <v>1.9374979509656498E-6</v>
      </c>
      <c r="AE33" s="45"/>
      <c r="AF33" s="109"/>
      <c r="AG33" s="109"/>
      <c r="AH33" s="109"/>
      <c r="AI33" s="109"/>
      <c r="AJ33" s="109"/>
    </row>
    <row r="34" spans="2:36" ht="12.75" customHeight="1" x14ac:dyDescent="0.35">
      <c r="B34" s="10">
        <v>30</v>
      </c>
      <c r="C34" s="42" t="s">
        <v>36</v>
      </c>
      <c r="D34" s="89" t="s">
        <v>37</v>
      </c>
      <c r="E34" s="13">
        <v>998230</v>
      </c>
      <c r="F34" s="14"/>
      <c r="G34" s="14"/>
      <c r="H34" s="14"/>
      <c r="I34" s="14"/>
      <c r="J34" s="70"/>
      <c r="K34" s="67"/>
      <c r="L34" s="113"/>
      <c r="M34" s="132">
        <v>0</v>
      </c>
      <c r="N34" s="133">
        <f>(K36-E15)/(E34*N44*L40-L39)</f>
        <v>0.85587175015041306</v>
      </c>
      <c r="O34" s="132">
        <f>(K36*L40-L39)/(E34*O44*L40-L39)</f>
        <v>0.80402064319542554</v>
      </c>
      <c r="P34" s="132">
        <f>(K36*L40-L39)/(E34*P44*L40-L39)</f>
        <v>0.77821450727008834</v>
      </c>
      <c r="Q34" s="132">
        <f>(K36*L40-L39)/(E34*Q44*L40-L39)</f>
        <v>0.7647597591112828</v>
      </c>
      <c r="R34" s="138">
        <f>(K36*L40-L39)/(E34*R44*L40-L39)</f>
        <v>0.75768019626439298</v>
      </c>
      <c r="S34" s="138">
        <f>(K36*L40-L39)/(E34*S44*L40-L39)</f>
        <v>0.75394970231843006</v>
      </c>
      <c r="T34" s="138">
        <f>(K36*L40-L39)/(E34*T44*L40-L39)</f>
        <v>0.75198414477400044</v>
      </c>
      <c r="U34" s="138">
        <f>(K36*L40-L39)/(E34*U44*L40-L39)</f>
        <v>0.75094880031615607</v>
      </c>
      <c r="V34" s="138">
        <f t="shared" ref="V34:AC34" si="17">($K36*$L40-$L39)/($E34*V44*$L40-$L39)</f>
        <v>0.75040355281020732</v>
      </c>
      <c r="W34" s="138">
        <f t="shared" si="17"/>
        <v>0.75011644329173732</v>
      </c>
      <c r="X34" s="138">
        <f t="shared" si="17"/>
        <v>0.74996527157700621</v>
      </c>
      <c r="Y34" s="138">
        <f t="shared" si="17"/>
        <v>0.74988567825582819</v>
      </c>
      <c r="Z34" s="138">
        <f t="shared" si="17"/>
        <v>0.74984377249970446</v>
      </c>
      <c r="AA34" s="138">
        <f t="shared" si="17"/>
        <v>0.74982170943002213</v>
      </c>
      <c r="AB34" s="138">
        <f t="shared" si="17"/>
        <v>0.74981009345543026</v>
      </c>
      <c r="AC34" s="138">
        <f t="shared" si="17"/>
        <v>0.74980397778560848</v>
      </c>
      <c r="AD34" s="88">
        <f t="shared" si="11"/>
        <v>74.980397778560842</v>
      </c>
      <c r="AF34" s="109"/>
      <c r="AG34" s="109"/>
      <c r="AH34" s="109"/>
      <c r="AI34" s="109"/>
      <c r="AJ34" s="109"/>
    </row>
    <row r="35" spans="2:36" ht="12.75" customHeight="1" x14ac:dyDescent="0.35">
      <c r="B35" s="10"/>
      <c r="C35" s="120" t="s">
        <v>140</v>
      </c>
      <c r="D35" s="120"/>
      <c r="E35" s="120"/>
      <c r="F35" s="247" t="s">
        <v>155</v>
      </c>
      <c r="G35" s="248"/>
      <c r="H35" s="248"/>
      <c r="I35" s="248"/>
      <c r="J35" s="166">
        <v>25</v>
      </c>
      <c r="K35" s="134"/>
      <c r="L35" s="165">
        <f>AD15</f>
        <v>25.019549496850935</v>
      </c>
      <c r="M35" s="132"/>
      <c r="N35" s="133"/>
      <c r="O35" s="132"/>
      <c r="P35" s="132"/>
      <c r="Q35" s="132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88"/>
      <c r="AF35" s="109"/>
      <c r="AG35" s="109"/>
      <c r="AH35" s="109"/>
      <c r="AI35" s="109"/>
      <c r="AJ35" s="109"/>
    </row>
    <row r="36" spans="2:36" ht="15" customHeight="1" thickBot="1" x14ac:dyDescent="0.4">
      <c r="B36" s="62"/>
      <c r="C36" s="63" t="s">
        <v>38</v>
      </c>
      <c r="D36" s="63" t="s">
        <v>97</v>
      </c>
      <c r="E36" s="80"/>
      <c r="F36" s="64"/>
      <c r="G36" s="80"/>
      <c r="H36" s="65"/>
      <c r="I36" s="66"/>
      <c r="J36" s="71"/>
      <c r="K36" s="167">
        <f>WS_Tables!D82*1000000</f>
        <v>968120</v>
      </c>
      <c r="L36" s="219">
        <f>L35-J35</f>
        <v>1.95494968509351E-2</v>
      </c>
      <c r="M36" s="80"/>
      <c r="N36" s="80"/>
      <c r="O36" s="80"/>
      <c r="P36" s="80"/>
      <c r="Q36" s="80"/>
      <c r="R36" s="80"/>
      <c r="S36" s="80"/>
      <c r="T36" s="81"/>
      <c r="U36" s="81"/>
      <c r="V36" s="81"/>
      <c r="W36" s="80"/>
      <c r="X36" s="80"/>
      <c r="Y36" s="80"/>
      <c r="Z36" s="80"/>
      <c r="AA36" s="80"/>
      <c r="AB36" s="80"/>
      <c r="AC36" s="80"/>
      <c r="AD36" s="71"/>
      <c r="AF36" s="109"/>
      <c r="AG36" s="109"/>
      <c r="AH36" s="109"/>
      <c r="AI36" s="109"/>
      <c r="AJ36" s="109"/>
    </row>
    <row r="37" spans="2:36" ht="15" customHeight="1" x14ac:dyDescent="0.35">
      <c r="B37" s="170"/>
      <c r="C37" s="116"/>
      <c r="D37" s="116"/>
      <c r="E37" s="171"/>
      <c r="F37" s="172"/>
      <c r="G37" s="171"/>
      <c r="H37" s="173"/>
      <c r="I37" s="174"/>
      <c r="J37" s="113"/>
      <c r="K37" s="176"/>
      <c r="L37" s="177"/>
      <c r="M37" s="171"/>
      <c r="N37" s="171"/>
      <c r="O37" s="171"/>
      <c r="P37" s="171"/>
      <c r="Q37" s="171"/>
      <c r="R37" s="171"/>
      <c r="S37" s="171"/>
      <c r="T37" s="175"/>
      <c r="U37" s="175"/>
      <c r="V37" s="175"/>
      <c r="W37" s="171"/>
      <c r="X37" s="171"/>
      <c r="Y37" s="171"/>
      <c r="Z37" s="171"/>
      <c r="AA37" s="171"/>
      <c r="AB37" s="171"/>
      <c r="AC37" s="171"/>
      <c r="AD37" s="113"/>
      <c r="AF37" s="109"/>
      <c r="AG37" s="109"/>
      <c r="AH37" s="109"/>
      <c r="AI37" s="109"/>
      <c r="AJ37" s="109"/>
    </row>
    <row r="38" spans="2:36" ht="15" hidden="1" customHeight="1" x14ac:dyDescent="0.35">
      <c r="B38" s="20"/>
      <c r="C38" s="11"/>
      <c r="D38" s="53"/>
      <c r="F38" s="54"/>
      <c r="G38" s="14"/>
      <c r="H38" s="55"/>
      <c r="I38" s="56"/>
      <c r="J38" s="83">
        <v>0.76</v>
      </c>
      <c r="K38" s="84">
        <v>870150</v>
      </c>
      <c r="L38" s="57"/>
      <c r="M38" s="14"/>
      <c r="N38" s="14"/>
      <c r="O38" s="58"/>
      <c r="P38" s="14"/>
      <c r="Q38" s="14"/>
      <c r="R38" s="31"/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39"/>
      <c r="AD38" s="14"/>
      <c r="AF38" s="109"/>
      <c r="AG38" s="109"/>
      <c r="AH38" s="109"/>
      <c r="AI38" s="109"/>
      <c r="AJ38" s="109"/>
    </row>
    <row r="39" spans="2:36" ht="14.25" hidden="1" customHeight="1" x14ac:dyDescent="0.35">
      <c r="B39" s="20"/>
      <c r="C39" s="11"/>
      <c r="D39" s="53"/>
      <c r="F39" s="54"/>
      <c r="G39" s="14"/>
      <c r="H39" s="55"/>
      <c r="I39" s="56"/>
      <c r="J39" s="14"/>
      <c r="K39" s="49" t="s">
        <v>63</v>
      </c>
      <c r="L39" s="57">
        <f>SUM(L5:L33)</f>
        <v>789301.82174824306</v>
      </c>
      <c r="M39" s="14"/>
      <c r="N39" s="14"/>
      <c r="O39" s="58"/>
      <c r="P39" s="14"/>
      <c r="Q39" s="1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14"/>
      <c r="AF39" s="109"/>
      <c r="AG39" s="109"/>
      <c r="AH39" s="109"/>
      <c r="AI39" s="109"/>
      <c r="AJ39" s="109"/>
    </row>
    <row r="40" spans="2:36" ht="15.75" hidden="1" customHeight="1" x14ac:dyDescent="0.35">
      <c r="B40" s="20"/>
      <c r="C40" s="46"/>
      <c r="D40" s="59"/>
      <c r="E40" s="60"/>
      <c r="F40" s="47"/>
      <c r="G40" s="47"/>
      <c r="H40" s="48"/>
      <c r="I40" s="49"/>
      <c r="J40" s="50"/>
      <c r="K40" s="49" t="s">
        <v>62</v>
      </c>
      <c r="L40" s="73">
        <f>(L5/E5+L6/E6+L7/E7+L8/E8+L9/E9+L10/E10+L11/E11+L12/E12+L13/E13+L14/E14+L15/E15+L16/E16+L17/E17+L18/E18+L19/E19+L20/E20+L21/E21+L22/E22+L23/E23+L24/E24+L25/E25+L26/E26+L27/E27+L28/E28+L33/E33)</f>
        <v>1.0000401172222642</v>
      </c>
      <c r="M40" s="74">
        <f t="shared" ref="M40:AC40" si="18">SUM(M5:M34)</f>
        <v>1.0000000000000002</v>
      </c>
      <c r="N40" s="74">
        <f t="shared" si="18"/>
        <v>1</v>
      </c>
      <c r="O40" s="74">
        <f t="shared" si="18"/>
        <v>1</v>
      </c>
      <c r="P40" s="74">
        <f t="shared" si="18"/>
        <v>1</v>
      </c>
      <c r="Q40" s="74">
        <f t="shared" si="18"/>
        <v>1</v>
      </c>
      <c r="R40" s="74">
        <f t="shared" si="18"/>
        <v>1</v>
      </c>
      <c r="S40" s="74">
        <f t="shared" si="18"/>
        <v>1</v>
      </c>
      <c r="T40" s="74">
        <f t="shared" si="18"/>
        <v>1</v>
      </c>
      <c r="U40" s="74">
        <f t="shared" si="18"/>
        <v>1</v>
      </c>
      <c r="V40" s="74">
        <f t="shared" si="18"/>
        <v>1</v>
      </c>
      <c r="W40" s="74">
        <f t="shared" si="18"/>
        <v>1</v>
      </c>
      <c r="X40" s="74">
        <f t="shared" si="18"/>
        <v>1</v>
      </c>
      <c r="Y40" s="74">
        <f t="shared" si="18"/>
        <v>1.0000000000000002</v>
      </c>
      <c r="Z40" s="74">
        <f t="shared" si="18"/>
        <v>1</v>
      </c>
      <c r="AA40" s="74">
        <f t="shared" si="18"/>
        <v>1</v>
      </c>
      <c r="AB40" s="74">
        <f t="shared" si="18"/>
        <v>1</v>
      </c>
      <c r="AC40" s="74">
        <f t="shared" si="18"/>
        <v>1</v>
      </c>
      <c r="AD40" s="23"/>
      <c r="AF40" s="109"/>
      <c r="AG40" s="109"/>
      <c r="AH40" s="109"/>
      <c r="AI40" s="109"/>
      <c r="AJ40" s="109"/>
    </row>
    <row r="41" spans="2:36" ht="14.25" hidden="1" customHeight="1" x14ac:dyDescent="0.35">
      <c r="B41" s="20"/>
      <c r="C41" s="46"/>
      <c r="D41" s="5"/>
      <c r="E41" s="47"/>
      <c r="F41" s="47"/>
      <c r="G41" s="47"/>
      <c r="H41" s="48"/>
      <c r="I41" s="49"/>
      <c r="J41" s="50"/>
      <c r="K41" s="49"/>
      <c r="L41" s="21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F41" s="109"/>
      <c r="AG41" s="109"/>
      <c r="AH41" s="109"/>
      <c r="AI41" s="109"/>
      <c r="AJ41" s="109"/>
    </row>
    <row r="42" spans="2:36" ht="14.25" hidden="1" customHeight="1" x14ac:dyDescent="0.35">
      <c r="B42" s="20"/>
      <c r="C42" s="46"/>
      <c r="D42" s="5"/>
      <c r="E42" s="90"/>
      <c r="F42" s="90"/>
      <c r="G42" s="90"/>
      <c r="H42" s="90"/>
      <c r="I42" s="90"/>
      <c r="J42" s="90"/>
      <c r="K42" s="90"/>
      <c r="L42" s="21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3"/>
      <c r="AF42" s="109"/>
      <c r="AG42" s="109"/>
      <c r="AH42" s="109"/>
      <c r="AI42" s="109"/>
      <c r="AJ42" s="109"/>
    </row>
    <row r="43" spans="2:36" ht="15" hidden="1" customHeight="1" x14ac:dyDescent="0.35">
      <c r="B43" s="20"/>
      <c r="D43" s="26"/>
      <c r="E43" s="26" t="s">
        <v>65</v>
      </c>
      <c r="F43" s="26" t="s">
        <v>66</v>
      </c>
      <c r="G43" s="26" t="s">
        <v>67</v>
      </c>
      <c r="H43" s="27" t="s">
        <v>68</v>
      </c>
      <c r="I43" s="37" t="s">
        <v>74</v>
      </c>
      <c r="J43" s="27" t="s">
        <v>69</v>
      </c>
      <c r="K43" s="28" t="s">
        <v>70</v>
      </c>
      <c r="L43" s="21"/>
      <c r="M43" s="17"/>
      <c r="N43" s="22" t="s">
        <v>55</v>
      </c>
      <c r="O43" s="22" t="s">
        <v>56</v>
      </c>
      <c r="P43" s="22" t="s">
        <v>57</v>
      </c>
      <c r="Q43" s="22" t="s">
        <v>58</v>
      </c>
      <c r="R43" s="22" t="s">
        <v>59</v>
      </c>
      <c r="S43" s="22" t="s">
        <v>60</v>
      </c>
      <c r="T43" s="22" t="s">
        <v>61</v>
      </c>
      <c r="U43" s="22" t="s">
        <v>64</v>
      </c>
      <c r="V43" s="22" t="s">
        <v>71</v>
      </c>
      <c r="W43" s="22" t="s">
        <v>99</v>
      </c>
      <c r="X43" s="22" t="s">
        <v>108</v>
      </c>
      <c r="Y43" s="22" t="s">
        <v>109</v>
      </c>
      <c r="Z43" s="22" t="s">
        <v>110</v>
      </c>
      <c r="AA43" s="22" t="s">
        <v>111</v>
      </c>
      <c r="AB43" s="22" t="s">
        <v>112</v>
      </c>
      <c r="AC43" s="22" t="s">
        <v>113</v>
      </c>
      <c r="AD43" s="23"/>
      <c r="AF43" s="109"/>
      <c r="AG43" s="109"/>
      <c r="AH43" s="109"/>
      <c r="AI43" s="109"/>
      <c r="AJ43" s="109"/>
    </row>
    <row r="44" spans="2:36" ht="14.25" hidden="1" customHeight="1" x14ac:dyDescent="0.35">
      <c r="B44" s="14"/>
      <c r="C44" s="33"/>
      <c r="E44" s="91">
        <f t="shared" ref="E44:K44" si="19">IF($K36&gt;$K38,E46,E45)</f>
        <v>-1.1924916999999999</v>
      </c>
      <c r="F44" s="217">
        <f t="shared" si="19"/>
        <v>3.8829147000000002</v>
      </c>
      <c r="G44" s="217">
        <f t="shared" si="19"/>
        <v>-4.2836448999999996</v>
      </c>
      <c r="H44" s="217">
        <f t="shared" si="19"/>
        <v>1.5109299</v>
      </c>
      <c r="I44" s="91">
        <f t="shared" si="19"/>
        <v>0.43901059999999997</v>
      </c>
      <c r="J44" s="91">
        <f t="shared" si="19"/>
        <v>-0.59229350000000003</v>
      </c>
      <c r="K44" s="91">
        <f t="shared" si="19"/>
        <v>1.2356187000000001</v>
      </c>
      <c r="L44" s="15"/>
      <c r="M44" s="16"/>
      <c r="N44" s="29">
        <v>1</v>
      </c>
      <c r="O44" s="30">
        <f t="shared" ref="O44:AC44" si="20">$E44*N34*N34*N34*N34*N34*N34+$F44*N34*N34*N34*N34*N34+$G44*N34*N34*N34*N34+$H44*N34*N34*N34+$I44*N34*N34+$J44*N34+$K44</f>
        <v>1.0135084086237176</v>
      </c>
      <c r="P44" s="30">
        <f t="shared" si="20"/>
        <v>1.0208978975159966</v>
      </c>
      <c r="Q44" s="30">
        <f t="shared" si="20"/>
        <v>1.0249484024456152</v>
      </c>
      <c r="R44" s="30">
        <f t="shared" si="20"/>
        <v>1.0271374410458987</v>
      </c>
      <c r="S44" s="30">
        <f t="shared" si="20"/>
        <v>1.0283074682821112</v>
      </c>
      <c r="T44" s="75">
        <f t="shared" si="20"/>
        <v>1.02892861278657</v>
      </c>
      <c r="U44" s="75">
        <f t="shared" si="20"/>
        <v>1.0292571040273586</v>
      </c>
      <c r="V44" s="75">
        <f t="shared" si="20"/>
        <v>1.0294304630382691</v>
      </c>
      <c r="W44" s="75">
        <f t="shared" si="20"/>
        <v>1.0295218495216416</v>
      </c>
      <c r="X44" s="75">
        <f t="shared" si="20"/>
        <v>1.02956999534771</v>
      </c>
      <c r="Y44" s="75">
        <f t="shared" si="20"/>
        <v>1.0295953523760815</v>
      </c>
      <c r="Z44" s="75">
        <f t="shared" si="20"/>
        <v>1.0296087049741121</v>
      </c>
      <c r="AA44" s="75">
        <f t="shared" si="20"/>
        <v>1.0296157356176538</v>
      </c>
      <c r="AB44" s="75">
        <f t="shared" si="20"/>
        <v>1.02961943734394</v>
      </c>
      <c r="AC44" s="75">
        <f t="shared" si="20"/>
        <v>1.0296213863040486</v>
      </c>
      <c r="AF44" s="109"/>
      <c r="AG44" s="109"/>
      <c r="AH44" s="109"/>
      <c r="AI44" s="109"/>
      <c r="AJ44" s="109"/>
    </row>
    <row r="45" spans="2:36" ht="14.25" hidden="1" customHeight="1" x14ac:dyDescent="0.35">
      <c r="B45" s="14"/>
      <c r="C45" s="200" t="s">
        <v>159</v>
      </c>
      <c r="D45" s="202" t="s">
        <v>135</v>
      </c>
      <c r="E45" s="204">
        <v>1933.9117269999999</v>
      </c>
      <c r="F45" s="204">
        <v>-1884.8408932</v>
      </c>
      <c r="G45" s="204">
        <v>754.36228900000003</v>
      </c>
      <c r="H45" s="204">
        <v>-163.904628</v>
      </c>
      <c r="I45" s="205">
        <v>22.478563000000001</v>
      </c>
      <c r="J45" s="205">
        <v>-2.4595026</v>
      </c>
      <c r="K45" s="205">
        <v>1.3179897</v>
      </c>
      <c r="L45" s="15"/>
      <c r="M45" s="16"/>
      <c r="N45" s="29"/>
      <c r="O45" s="30"/>
      <c r="P45" s="30"/>
      <c r="Q45" s="30"/>
      <c r="R45" s="30"/>
      <c r="S45" s="3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F45" s="109"/>
      <c r="AG45" s="109"/>
      <c r="AH45" s="109"/>
      <c r="AI45" s="109"/>
      <c r="AJ45" s="109"/>
    </row>
    <row r="46" spans="2:36" ht="14.25" hidden="1" customHeight="1" x14ac:dyDescent="0.35">
      <c r="B46" s="14"/>
      <c r="C46" s="200"/>
      <c r="D46" s="82" t="s">
        <v>136</v>
      </c>
      <c r="E46" s="91">
        <v>-1.1924916999999999</v>
      </c>
      <c r="F46" s="91">
        <v>3.8829147000000002</v>
      </c>
      <c r="G46" s="91">
        <v>-4.2836448999999996</v>
      </c>
      <c r="H46" s="91">
        <v>1.5109299</v>
      </c>
      <c r="I46" s="91">
        <v>0.43901059999999997</v>
      </c>
      <c r="J46" s="91">
        <v>-0.59229350000000003</v>
      </c>
      <c r="K46" s="91">
        <v>1.2356187000000001</v>
      </c>
      <c r="L46" s="15"/>
      <c r="M46" s="16"/>
      <c r="N46" s="29"/>
      <c r="O46" s="30"/>
      <c r="P46" s="30"/>
      <c r="Q46" s="30"/>
      <c r="R46" s="30"/>
      <c r="S46" s="3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F46" s="109"/>
      <c r="AG46" s="109"/>
      <c r="AH46" s="109"/>
      <c r="AI46" s="109"/>
      <c r="AJ46" s="109"/>
    </row>
    <row r="47" spans="2:36" ht="14.25" hidden="1" customHeight="1" x14ac:dyDescent="0.35">
      <c r="B47" s="14"/>
      <c r="C47" s="200" t="s">
        <v>160</v>
      </c>
      <c r="D47" s="82" t="s">
        <v>135</v>
      </c>
      <c r="E47" s="93">
        <v>1916.7564477999999</v>
      </c>
      <c r="F47" s="93">
        <v>-1874.4748930999999</v>
      </c>
      <c r="G47" s="93">
        <v>752.06282120000003</v>
      </c>
      <c r="H47" s="93">
        <v>-163.67487819999999</v>
      </c>
      <c r="I47" s="91">
        <v>22.468375900000002</v>
      </c>
      <c r="J47" s="91">
        <v>-2.4593332999999999</v>
      </c>
      <c r="K47" s="91">
        <v>1.3179890000000001</v>
      </c>
      <c r="L47" s="15"/>
      <c r="M47" s="16"/>
      <c r="N47" s="29"/>
      <c r="O47" s="30"/>
      <c r="P47" s="30"/>
      <c r="Q47" s="30"/>
      <c r="R47" s="30"/>
      <c r="S47" s="3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F47" s="109"/>
      <c r="AG47" s="109"/>
      <c r="AH47" s="109"/>
      <c r="AI47" s="109"/>
      <c r="AJ47" s="109"/>
    </row>
    <row r="48" spans="2:36" ht="14.25" hidden="1" customHeight="1" x14ac:dyDescent="0.35">
      <c r="B48" s="14"/>
      <c r="C48" s="33"/>
      <c r="D48" s="82" t="s">
        <v>136</v>
      </c>
      <c r="E48" s="91">
        <v>-1.1182004999999999</v>
      </c>
      <c r="F48" s="91">
        <v>3.8829147000000002</v>
      </c>
      <c r="G48" s="91">
        <v>-4.2836448999999996</v>
      </c>
      <c r="H48" s="91">
        <v>1.5109299</v>
      </c>
      <c r="I48" s="91">
        <v>0.43901059999999997</v>
      </c>
      <c r="J48" s="91">
        <v>-0.59229350000000003</v>
      </c>
      <c r="K48" s="91">
        <v>1.2356187000000001</v>
      </c>
      <c r="L48" s="15"/>
      <c r="M48" s="16"/>
      <c r="N48" s="29"/>
      <c r="O48" s="30"/>
      <c r="P48" s="30"/>
      <c r="Q48" s="30"/>
      <c r="R48" s="30"/>
      <c r="S48" s="30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F48" s="109"/>
      <c r="AG48" s="109"/>
      <c r="AH48" s="109"/>
      <c r="AI48" s="109"/>
      <c r="AJ48" s="109"/>
    </row>
    <row r="49" spans="2:36" ht="14.25" hidden="1" customHeight="1" x14ac:dyDescent="0.35">
      <c r="C49" s="40" t="s">
        <v>72</v>
      </c>
      <c r="D49" s="41" t="s">
        <v>73</v>
      </c>
      <c r="M49" s="25"/>
      <c r="O49" s="25"/>
      <c r="P49" s="25"/>
      <c r="Q49" s="25"/>
      <c r="R49" s="32"/>
      <c r="T49" s="24"/>
      <c r="AF49" s="109"/>
      <c r="AG49" s="109"/>
      <c r="AH49" s="109"/>
      <c r="AI49" s="109"/>
      <c r="AJ49" s="109"/>
    </row>
    <row r="50" spans="2:36" ht="13.5" hidden="1" customHeight="1" x14ac:dyDescent="0.35">
      <c r="B50" s="198" t="s">
        <v>160</v>
      </c>
      <c r="C50" s="196" t="s">
        <v>157</v>
      </c>
      <c r="D50" s="208" t="s">
        <v>135</v>
      </c>
      <c r="E50" s="201" t="s">
        <v>161</v>
      </c>
      <c r="F50" s="209"/>
      <c r="G50" s="209"/>
      <c r="H50" s="209"/>
      <c r="I50" s="209"/>
      <c r="J50" s="209"/>
      <c r="K50" s="209"/>
      <c r="M50" s="25"/>
      <c r="O50" s="25"/>
      <c r="P50" s="25"/>
      <c r="Q50" s="25"/>
      <c r="R50" s="25"/>
      <c r="AF50" s="109"/>
      <c r="AG50" s="109"/>
      <c r="AH50" s="109"/>
      <c r="AI50" s="109"/>
      <c r="AJ50" s="109"/>
    </row>
    <row r="51" spans="2:36" ht="13.5" hidden="1" customHeight="1" x14ac:dyDescent="0.35">
      <c r="B51" s="199"/>
      <c r="C51" s="197" t="s">
        <v>158</v>
      </c>
      <c r="D51" s="208" t="s">
        <v>136</v>
      </c>
      <c r="E51" s="201" t="s">
        <v>162</v>
      </c>
      <c r="F51" s="209"/>
      <c r="G51" s="209"/>
      <c r="H51" s="209"/>
      <c r="I51" s="209"/>
      <c r="J51" s="209"/>
      <c r="K51" s="209"/>
      <c r="M51" s="25"/>
      <c r="N51" s="25"/>
      <c r="O51" s="25"/>
      <c r="P51" s="25"/>
      <c r="Q51" s="25"/>
      <c r="R51" s="25"/>
    </row>
    <row r="52" spans="2:36" hidden="1" x14ac:dyDescent="0.35">
      <c r="B52" s="198" t="s">
        <v>159</v>
      </c>
      <c r="C52" s="206" t="s">
        <v>157</v>
      </c>
      <c r="D52" s="210" t="s">
        <v>135</v>
      </c>
      <c r="E52" s="203" t="s">
        <v>163</v>
      </c>
      <c r="F52" s="211"/>
      <c r="G52" s="212"/>
      <c r="H52" s="213"/>
      <c r="I52" s="213"/>
      <c r="J52" s="213"/>
      <c r="K52" s="213"/>
      <c r="L52" s="207"/>
    </row>
    <row r="53" spans="2:36" hidden="1" x14ac:dyDescent="0.35">
      <c r="C53" s="197" t="s">
        <v>158</v>
      </c>
      <c r="D53" s="208" t="s">
        <v>136</v>
      </c>
      <c r="E53" s="201" t="s">
        <v>164</v>
      </c>
      <c r="F53" s="214"/>
      <c r="G53" s="215"/>
      <c r="H53" s="216"/>
      <c r="I53" s="216"/>
      <c r="J53" s="216"/>
      <c r="K53" s="216"/>
    </row>
    <row r="54" spans="2:36" x14ac:dyDescent="0.35">
      <c r="B54" t="s">
        <v>40</v>
      </c>
      <c r="C54" s="243" t="s">
        <v>114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9"/>
    </row>
    <row r="55" spans="2:36" x14ac:dyDescent="0.35">
      <c r="B55" t="s">
        <v>41</v>
      </c>
      <c r="C55" s="243" t="s">
        <v>115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2:36" x14ac:dyDescent="0.35">
      <c r="B56" t="s">
        <v>42</v>
      </c>
      <c r="C56" s="243" t="s">
        <v>165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</row>
    <row r="57" spans="2:36" x14ac:dyDescent="0.35">
      <c r="B57" t="s">
        <v>43</v>
      </c>
      <c r="C57" s="245" t="s">
        <v>116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2:36" x14ac:dyDescent="0.35">
      <c r="B58" t="s">
        <v>44</v>
      </c>
      <c r="C58" s="243" t="s">
        <v>117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</row>
    <row r="59" spans="2:36" ht="15.5" x14ac:dyDescent="0.35">
      <c r="B59" t="s">
        <v>45</v>
      </c>
      <c r="C59" s="43" t="s">
        <v>133</v>
      </c>
    </row>
    <row r="60" spans="2:36" ht="15.5" x14ac:dyDescent="0.35">
      <c r="B60" t="s">
        <v>79</v>
      </c>
      <c r="C60" s="43" t="s">
        <v>134</v>
      </c>
    </row>
    <row r="61" spans="2:36" x14ac:dyDescent="0.35">
      <c r="T61" s="14"/>
    </row>
    <row r="62" spans="2:36" ht="15.5" x14ac:dyDescent="0.35">
      <c r="C62" s="104" t="s">
        <v>151</v>
      </c>
      <c r="D62" s="104"/>
      <c r="E62" s="104"/>
      <c r="F62" s="104"/>
      <c r="G62" s="104"/>
      <c r="H62" s="104"/>
      <c r="I62" s="104"/>
      <c r="J62" s="160"/>
      <c r="K62" s="160"/>
      <c r="T62" s="14"/>
    </row>
    <row r="63" spans="2:36" ht="15.5" x14ac:dyDescent="0.35">
      <c r="C63" s="104" t="s">
        <v>156</v>
      </c>
      <c r="D63" s="104"/>
      <c r="E63" s="104"/>
      <c r="F63" s="104"/>
      <c r="G63" s="104"/>
      <c r="H63" s="104"/>
      <c r="I63" s="104"/>
      <c r="J63" s="160"/>
      <c r="K63" s="160"/>
      <c r="T63" s="14"/>
    </row>
    <row r="64" spans="2:36" ht="15.5" x14ac:dyDescent="0.35">
      <c r="C64" s="104" t="s">
        <v>152</v>
      </c>
      <c r="D64" s="104"/>
      <c r="E64" s="104"/>
      <c r="F64" s="104"/>
      <c r="G64" s="104"/>
      <c r="H64" s="104"/>
      <c r="I64" s="104"/>
      <c r="J64" s="160"/>
      <c r="K64" s="160"/>
      <c r="T64" s="14"/>
    </row>
    <row r="65" spans="3:20" ht="15.5" x14ac:dyDescent="0.35">
      <c r="C65" s="104" t="s">
        <v>153</v>
      </c>
      <c r="D65" s="104"/>
      <c r="E65" s="104"/>
      <c r="F65" s="104"/>
      <c r="G65" s="104"/>
      <c r="H65" s="104"/>
      <c r="I65" s="104"/>
      <c r="J65" s="160"/>
      <c r="K65" s="160"/>
      <c r="P65" s="323"/>
      <c r="T65" s="14"/>
    </row>
    <row r="66" spans="3:20" ht="15.5" x14ac:dyDescent="0.35">
      <c r="C66" s="104" t="s">
        <v>154</v>
      </c>
      <c r="D66" s="104"/>
      <c r="E66" s="104"/>
      <c r="F66" s="104"/>
      <c r="G66" s="104"/>
      <c r="H66" s="104"/>
      <c r="I66" s="104"/>
      <c r="J66" s="160"/>
      <c r="K66" s="160"/>
      <c r="T66" s="14"/>
    </row>
    <row r="67" spans="3:20" ht="15.5" x14ac:dyDescent="0.35">
      <c r="C67" s="104" t="s">
        <v>150</v>
      </c>
      <c r="D67" s="104"/>
      <c r="E67" s="104"/>
      <c r="F67" s="104"/>
      <c r="G67" s="104"/>
      <c r="H67" s="104"/>
      <c r="I67" s="104"/>
      <c r="T67" s="14"/>
    </row>
    <row r="68" spans="3:20" ht="15.5" x14ac:dyDescent="0.35">
      <c r="C68" s="104"/>
      <c r="D68" s="104"/>
      <c r="E68" s="104"/>
      <c r="F68" s="104"/>
      <c r="G68" s="104"/>
      <c r="H68" s="104"/>
      <c r="I68" s="104"/>
      <c r="T68" s="14"/>
    </row>
    <row r="69" spans="3:20" x14ac:dyDescent="0.35">
      <c r="T69" s="14"/>
    </row>
    <row r="70" spans="3:20" x14ac:dyDescent="0.35">
      <c r="T70" s="14"/>
    </row>
    <row r="71" spans="3:20" x14ac:dyDescent="0.35">
      <c r="T71" s="14"/>
    </row>
    <row r="72" spans="3:20" x14ac:dyDescent="0.35">
      <c r="T72" s="14"/>
    </row>
    <row r="73" spans="3:20" x14ac:dyDescent="0.35">
      <c r="T73" s="14"/>
    </row>
    <row r="74" spans="3:20" x14ac:dyDescent="0.35">
      <c r="T74" s="14"/>
    </row>
    <row r="75" spans="3:20" x14ac:dyDescent="0.35">
      <c r="T75" s="14"/>
    </row>
    <row r="76" spans="3:20" x14ac:dyDescent="0.35">
      <c r="T76" s="14"/>
    </row>
    <row r="77" spans="3:20" x14ac:dyDescent="0.35">
      <c r="T77" s="14"/>
    </row>
    <row r="78" spans="3:20" x14ac:dyDescent="0.35">
      <c r="T78" s="14"/>
    </row>
    <row r="79" spans="3:20" x14ac:dyDescent="0.35">
      <c r="T79" s="14"/>
    </row>
    <row r="80" spans="3:20" x14ac:dyDescent="0.35">
      <c r="T80" s="14"/>
    </row>
    <row r="81" spans="20:20" x14ac:dyDescent="0.35">
      <c r="T81" s="14"/>
    </row>
    <row r="82" spans="20:20" x14ac:dyDescent="0.35">
      <c r="T82" s="14"/>
    </row>
    <row r="83" spans="20:20" x14ac:dyDescent="0.35">
      <c r="T83" s="14"/>
    </row>
    <row r="84" spans="20:20" x14ac:dyDescent="0.35">
      <c r="T84" s="14"/>
    </row>
    <row r="85" spans="20:20" x14ac:dyDescent="0.35">
      <c r="T85" s="14"/>
    </row>
    <row r="86" spans="20:20" x14ac:dyDescent="0.35">
      <c r="T86" s="14"/>
    </row>
    <row r="87" spans="20:20" x14ac:dyDescent="0.35">
      <c r="T87" s="14"/>
    </row>
    <row r="88" spans="20:20" x14ac:dyDescent="0.35">
      <c r="T88" s="14"/>
    </row>
  </sheetData>
  <sheetProtection password="CEE6" sheet="1" objects="1" scenarios="1"/>
  <mergeCells count="37">
    <mergeCell ref="C56:AG56"/>
    <mergeCell ref="C57:AG57"/>
    <mergeCell ref="C58:AG58"/>
    <mergeCell ref="AB3:AB4"/>
    <mergeCell ref="AC3:AC4"/>
    <mergeCell ref="AD3:AD4"/>
    <mergeCell ref="F35:I35"/>
    <mergeCell ref="C54:AH54"/>
    <mergeCell ref="C55:AG55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B2:I2"/>
    <mergeCell ref="K2:L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5633" r:id="rId3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0</xdr:row>
                    <xdr:rowOff>133350</xdr:rowOff>
                  </from>
                  <to>
                    <xdr:col>9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WS_Tables</vt:lpstr>
      <vt:lpstr>1%</vt:lpstr>
      <vt:lpstr>5%</vt:lpstr>
      <vt:lpstr>9%</vt:lpstr>
      <vt:lpstr>10%</vt:lpstr>
      <vt:lpstr>11%</vt:lpstr>
      <vt:lpstr>15%</vt:lpstr>
      <vt:lpstr>20%</vt:lpstr>
      <vt:lpstr>25%</vt:lpstr>
      <vt:lpstr>30%</vt:lpstr>
      <vt:lpstr>35%</vt:lpstr>
      <vt:lpstr>40%</vt:lpstr>
      <vt:lpstr>45%</vt:lpstr>
      <vt:lpstr>50%</vt:lpstr>
      <vt:lpstr>55%</vt:lpstr>
      <vt:lpstr>60%</vt:lpstr>
      <vt:lpstr>65%</vt:lpstr>
      <vt:lpstr>70%</vt:lpstr>
      <vt:lpstr>75%</vt:lpstr>
      <vt:lpstr>80%</vt:lpstr>
      <vt:lpstr>85%</vt:lpstr>
      <vt:lpstr>90%</vt:lpstr>
      <vt:lpstr>96%</vt:lpstr>
      <vt:lpstr>99%</vt:lpstr>
      <vt:lpstr>Slivovice</vt:lpstr>
      <vt:lpstr>Ракия</vt:lpstr>
      <vt:lpstr>КГиПП</vt:lpstr>
    </vt:vector>
  </TitlesOfParts>
  <Company>NAS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Черепица</dc:creator>
  <cp:lastModifiedBy>Пользователь Windows</cp:lastModifiedBy>
  <dcterms:created xsi:type="dcterms:W3CDTF">2013-03-13T15:37:20Z</dcterms:created>
  <dcterms:modified xsi:type="dcterms:W3CDTF">2023-02-05T07:35:38Z</dcterms:modified>
</cp:coreProperties>
</file>